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ounties-my.sharepoint.com/personal/jspence_arorp_org/Documents/ARORP/Proposals/2023 Proposals/ARORP23-074 Succeeding in Success MOA/ARORP23-074 Annual Evaluation/"/>
    </mc:Choice>
  </mc:AlternateContent>
  <xr:revisionPtr revIDLastSave="119" documentId="8_{7C944969-C9A5-4776-B699-D6692A376D03}" xr6:coauthVersionLast="47" xr6:coauthVersionMax="47" xr10:uidLastSave="{36D26DB9-2262-489B-8DAB-FE33176D5730}"/>
  <bookViews>
    <workbookView xWindow="-110" yWindow="-110" windowWidth="19420" windowHeight="10300" xr2:uid="{8FBB09BE-1DB1-4BA0-9191-A19917B7A479}"/>
  </bookViews>
  <sheets>
    <sheet name="Original Budget " sheetId="2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2" l="1"/>
  <c r="F49" i="2" s="1"/>
  <c r="D49" i="2"/>
  <c r="D13" i="2"/>
  <c r="D23" i="2"/>
  <c r="D33" i="2"/>
  <c r="F45" i="2" l="1"/>
  <c r="F43" i="2"/>
  <c r="C17" i="2"/>
  <c r="C26" i="2"/>
  <c r="C33" i="2"/>
  <c r="C40" i="2"/>
  <c r="D8" i="2"/>
  <c r="D17" i="2"/>
  <c r="D26" i="2"/>
  <c r="D40" i="2"/>
  <c r="F37" i="2"/>
  <c r="F38" i="2"/>
  <c r="F39" i="2"/>
  <c r="F36" i="2"/>
  <c r="D30" i="2"/>
  <c r="F30" i="2" s="1"/>
  <c r="F22" i="2"/>
  <c r="D46" i="2"/>
  <c r="F46" i="2" s="1"/>
  <c r="D44" i="2"/>
  <c r="F44" i="2" s="1"/>
  <c r="F31" i="2"/>
  <c r="F32" i="2"/>
  <c r="F29" i="2"/>
  <c r="D25" i="2"/>
  <c r="F25" i="2" s="1"/>
  <c r="F21" i="2"/>
  <c r="F23" i="2"/>
  <c r="F24" i="2"/>
  <c r="F12" i="2"/>
  <c r="F14" i="2"/>
  <c r="F15" i="2"/>
  <c r="F16" i="2"/>
  <c r="F11" i="2"/>
  <c r="F7" i="2"/>
  <c r="F8" i="2" s="1"/>
  <c r="D20" i="2"/>
  <c r="F20" i="2" s="1"/>
  <c r="F47" i="2" l="1"/>
  <c r="D47" i="2"/>
  <c r="F26" i="2"/>
  <c r="F40" i="2"/>
  <c r="F33" i="2"/>
  <c r="F13" i="2"/>
  <c r="F17" i="2" s="1"/>
  <c r="C47" i="2" l="1"/>
</calcChain>
</file>

<file path=xl/sharedStrings.xml><?xml version="1.0" encoding="utf-8"?>
<sst xmlns="http://schemas.openxmlformats.org/spreadsheetml/2006/main" count="94" uniqueCount="59">
  <si>
    <t>Line Item</t>
  </si>
  <si>
    <t>CADCA Membership</t>
  </si>
  <si>
    <t>Conference Registration</t>
  </si>
  <si>
    <t>Baggage</t>
  </si>
  <si>
    <t>Local Travel</t>
  </si>
  <si>
    <t>Per Diem</t>
  </si>
  <si>
    <t>Mileage</t>
  </si>
  <si>
    <t xml:space="preserve">Become a CADCA Member </t>
  </si>
  <si>
    <t>Coalition membership x2 years</t>
  </si>
  <si>
    <t>Total Cost:</t>
  </si>
  <si>
    <t>CADCA Forum</t>
  </si>
  <si>
    <t>$695 per person x2 attendees</t>
  </si>
  <si>
    <t>$30 per bag one way x2 ways x2 attendees</t>
  </si>
  <si>
    <t>Round Trip Airfare</t>
  </si>
  <si>
    <t>$500 per round trip flight x2 attendees</t>
  </si>
  <si>
    <t>$100 per day x5 days x2 attendees</t>
  </si>
  <si>
    <t>Hotel</t>
  </si>
  <si>
    <t>$300 per night x4 nights x 2 attendees</t>
  </si>
  <si>
    <t>$66 per day x5 days x2 attendees</t>
  </si>
  <si>
    <t>CADCA MidYear</t>
  </si>
  <si>
    <t>Arkansas In-Person Training I</t>
  </si>
  <si>
    <t>$0.52 per mile x 110 of miles between Little Rock and Dumas, AR ] miles x2 ways x2 attendees</t>
  </si>
  <si>
    <t>Arkansas In-Person Training II</t>
  </si>
  <si>
    <r>
      <t>$0.52 per mile x</t>
    </r>
    <r>
      <rPr>
        <i/>
        <sz val="11"/>
        <color theme="1"/>
        <rFont val="Calibri"/>
        <family val="2"/>
        <scheme val="minor"/>
      </rPr>
      <t>[110 miles between Little Rock and Dumas, Ar 71639]</t>
    </r>
    <r>
      <rPr>
        <sz val="11"/>
        <color theme="1"/>
        <rFont val="Calibri"/>
        <family val="2"/>
        <scheme val="minor"/>
      </rPr>
      <t xml:space="preserve"> miles x2 ways x2 attendees</t>
    </r>
  </si>
  <si>
    <r>
      <t>Opioid Prevention Educational Materials</t>
    </r>
    <r>
      <rPr>
        <b/>
        <sz val="11"/>
        <color rgb="FFFFFFFF"/>
        <rFont val="Calibri"/>
        <family val="2"/>
        <scheme val="minor"/>
      </rPr>
      <t xml:space="preserve"> </t>
    </r>
  </si>
  <si>
    <t xml:space="preserve">Opiod Pamphlets </t>
  </si>
  <si>
    <t>Back Packs</t>
  </si>
  <si>
    <t>Flyers</t>
  </si>
  <si>
    <t xml:space="preserve">Total Cost </t>
  </si>
  <si>
    <t>Description</t>
  </si>
  <si>
    <t>Original Budget</t>
  </si>
  <si>
    <t>Amount Spent</t>
  </si>
  <si>
    <t>There were two separate costs for $1466.74, $369.34</t>
  </si>
  <si>
    <t>$845 cost for 2x people.</t>
  </si>
  <si>
    <t>$745 for registration 2x</t>
  </si>
  <si>
    <t>$200 charge for membership registration</t>
  </si>
  <si>
    <t>$1,271.90 Amprimo Prevention</t>
  </si>
  <si>
    <t>$840 for back packs, $360 for labor (paid to coalition member)</t>
  </si>
  <si>
    <t>$400 Cashapp to Dietra Figures for Flyers</t>
  </si>
  <si>
    <t>$294.78 for 1x standing banners, $813.76 2x tablecloths Jaye Walk the House Production</t>
  </si>
  <si>
    <t xml:space="preserve">$250.72 for Wyndham for 2x days, $250.72 for Wyndham for 2x days </t>
  </si>
  <si>
    <t>$15 2x</t>
  </si>
  <si>
    <t>1x room for 1x day $130.80</t>
  </si>
  <si>
    <t>5x nights for 1x room at $3,172.64</t>
  </si>
  <si>
    <t>Additional Educational Materials</t>
  </si>
  <si>
    <t>Succeeding in Success, Inc. Budget</t>
  </si>
  <si>
    <t>$312.71 each 2x for the flight, Priceline $41 one charge</t>
  </si>
  <si>
    <t xml:space="preserve">We have receipts for one hotel room paid for 4 days for Versie. </t>
  </si>
  <si>
    <t>Succeeding in Success - Red Butterfly Inc. provided a check for $3000 made out to Merissa Wadey with the note "Kendrea &amp; Mykia Roy for Washington gave them cash." In email corresponse on 7/8/24, Succeeding in Success - Red Butterfly, Inc. indicated that this was for per diem and local travel. These were not substantiated with receipts or included in the original budget submitted to the ARORP board.</t>
  </si>
  <si>
    <t xml:space="preserve">No documentation (bank statements, invoices, receipts) were submitted for this line item. </t>
  </si>
  <si>
    <t>$156.09 for gas, $299.40 for parking</t>
  </si>
  <si>
    <t>$1,120 Kru Auto Car Rental x6 days</t>
  </si>
  <si>
    <t>Baggage 2x $30</t>
  </si>
  <si>
    <t>Per the Succeeding in Success - Red Butterfly Inc. budget submitted to the ARORP Advisory board, the allowance per person for per diem was $66 per person per day x5 days. 2x people attended CADCA Forum.</t>
  </si>
  <si>
    <t>Succeeding in Success - Red Butterfly Inc. provided a check for $1,450 for Merissa Wadey for trip, local travel, per diem, travel; $1,330 for Marshadrick Wadey. These were not substantiated with receipts or included in the original budget submitted to the ARORP board.</t>
  </si>
  <si>
    <t xml:space="preserve">Per the Succeeding in Success - Red Butterfly Inc. budget submitted to the ARORP Advisory board, the allowance per person for per diem was $66 per person per day x5 days. </t>
  </si>
  <si>
    <t xml:space="preserve">Per the Succeeding in Success - Red Butterfly Inc. budget submitted to the ARORP Advisory board, the allowance per person for per diem was $66 per day x5 days. Three people attended, Versie, Kendrea, and Merissa. </t>
  </si>
  <si>
    <t xml:space="preserve">Succeeding in Success - Red Butterfly Inc. provided a check for $830 each ($2,490 total) to Kendrea Mitchell, Merissa Wadey, and Versie Williams.  These were not substantiated with receipts or included in the original budget submitted to the ARORP board. </t>
  </si>
  <si>
    <t xml:space="preserve">***This budget was completed by ARORP based on receipts/invoices/bank statements that were provided by Red Butterfly Inc. via email. ARORP23-074 did not appear for their annual evaluation on June 27th, 2024. ARORP23-074 must return $5,424.34 in unspent funds to ARORP.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</si>
</sst>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D7D3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3" fillId="2" borderId="1" xfId="0" applyFont="1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6" fontId="0" fillId="0" borderId="1" xfId="0" applyNumberFormat="1" applyBorder="1"/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0" xfId="0" applyAlignment="1">
      <alignment wrapText="1"/>
    </xf>
    <xf numFmtId="0" fontId="1" fillId="0" borderId="1" xfId="1" applyBorder="1"/>
    <xf numFmtId="0" fontId="0" fillId="3" borderId="1" xfId="0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" fillId="0" borderId="1" xfId="1" applyBorder="1" applyAlignment="1">
      <alignment wrapText="1"/>
    </xf>
    <xf numFmtId="0" fontId="0" fillId="6" borderId="1" xfId="0" applyFill="1" applyBorder="1"/>
    <xf numFmtId="0" fontId="0" fillId="7" borderId="1" xfId="0" applyFill="1" applyBorder="1"/>
    <xf numFmtId="6" fontId="0" fillId="6" borderId="1" xfId="0" applyNumberFormat="1" applyFill="1" applyBorder="1"/>
    <xf numFmtId="44" fontId="0" fillId="0" borderId="1" xfId="0" applyNumberFormat="1" applyBorder="1"/>
    <xf numFmtId="44" fontId="0" fillId="6" borderId="1" xfId="0" applyNumberFormat="1" applyFill="1" applyBorder="1"/>
    <xf numFmtId="44" fontId="0" fillId="7" borderId="1" xfId="0" applyNumberFormat="1" applyFill="1" applyBorder="1"/>
    <xf numFmtId="44" fontId="0" fillId="0" borderId="0" xfId="0" applyNumberFormat="1"/>
    <xf numFmtId="44" fontId="0" fillId="3" borderId="1" xfId="0" applyNumberFormat="1" applyFill="1" applyBorder="1" applyAlignment="1">
      <alignment horizontal="right" wrapText="1"/>
    </xf>
    <xf numFmtId="44" fontId="0" fillId="2" borderId="1" xfId="0" applyNumberFormat="1" applyFill="1" applyBorder="1" applyAlignment="1">
      <alignment wrapText="1"/>
    </xf>
    <xf numFmtId="44" fontId="0" fillId="0" borderId="1" xfId="0" applyNumberFormat="1" applyBorder="1" applyAlignment="1">
      <alignment horizontal="right" wrapText="1"/>
    </xf>
    <xf numFmtId="44" fontId="0" fillId="0" borderId="1" xfId="0" applyNumberFormat="1" applyBorder="1" applyAlignment="1">
      <alignment wrapText="1"/>
    </xf>
    <xf numFmtId="44" fontId="0" fillId="4" borderId="1" xfId="0" applyNumberFormat="1" applyFill="1" applyBorder="1" applyAlignment="1">
      <alignment horizontal="right" wrapText="1"/>
    </xf>
    <xf numFmtId="44" fontId="0" fillId="5" borderId="1" xfId="0" applyNumberForma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" fillId="6" borderId="1" xfId="1" applyFill="1" applyBorder="1" applyAlignment="1">
      <alignment wrapText="1"/>
    </xf>
    <xf numFmtId="0" fontId="0" fillId="8" borderId="1" xfId="0" applyFill="1" applyBorder="1"/>
    <xf numFmtId="44" fontId="0" fillId="8" borderId="1" xfId="0" applyNumberFormat="1" applyFill="1" applyBorder="1"/>
    <xf numFmtId="0" fontId="0" fillId="8" borderId="1" xfId="0" applyFill="1" applyBorder="1" applyAlignment="1">
      <alignment wrapText="1"/>
    </xf>
    <xf numFmtId="0" fontId="0" fillId="9" borderId="1" xfId="0" applyFill="1" applyBorder="1"/>
    <xf numFmtId="44" fontId="0" fillId="9" borderId="1" xfId="0" applyNumberFormat="1" applyFill="1" applyBorder="1"/>
    <xf numFmtId="0" fontId="0" fillId="9" borderId="1" xfId="0" applyFill="1" applyBorder="1" applyAlignment="1">
      <alignment wrapText="1"/>
    </xf>
    <xf numFmtId="44" fontId="0" fillId="8" borderId="1" xfId="0" applyNumberFormat="1" applyFill="1" applyBorder="1" applyAlignment="1">
      <alignment horizontal="right" wrapText="1"/>
    </xf>
    <xf numFmtId="0" fontId="8" fillId="0" borderId="1" xfId="0" applyFont="1" applyBorder="1" applyAlignment="1">
      <alignment wrapText="1"/>
    </xf>
    <xf numFmtId="6" fontId="8" fillId="0" borderId="1" xfId="0" applyNumberFormat="1" applyFont="1" applyBorder="1"/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dca.org/become-memb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5903C-1C27-4973-8DBB-97621F8021A0}">
  <sheetPr>
    <pageSetUpPr fitToPage="1"/>
  </sheetPr>
  <dimension ref="A1:G50"/>
  <sheetViews>
    <sheetView tabSelected="1" zoomScale="60" workbookViewId="0">
      <selection activeCell="B10" sqref="B10"/>
    </sheetView>
  </sheetViews>
  <sheetFormatPr defaultRowHeight="14.5" x14ac:dyDescent="0.35"/>
  <cols>
    <col min="1" max="1" width="34" customWidth="1"/>
    <col min="2" max="2" width="45.1796875" customWidth="1"/>
    <col min="3" max="3" width="21.54296875" style="19" customWidth="1"/>
    <col min="4" max="4" width="20.453125" style="19" customWidth="1"/>
    <col min="5" max="5" width="57.453125" style="8" customWidth="1"/>
    <col min="6" max="6" width="12.81640625" customWidth="1"/>
    <col min="7" max="7" width="49" customWidth="1"/>
  </cols>
  <sheetData>
    <row r="1" spans="1:7" ht="52.5" customHeight="1" x14ac:dyDescent="0.6">
      <c r="A1" s="41" t="s">
        <v>45</v>
      </c>
      <c r="B1" s="42"/>
      <c r="C1" s="43"/>
      <c r="D1" s="16"/>
      <c r="E1" s="4"/>
      <c r="F1" s="3"/>
      <c r="G1" s="3"/>
    </row>
    <row r="2" spans="1:7" ht="33.75" customHeight="1" x14ac:dyDescent="0.35">
      <c r="A2" s="38" t="s">
        <v>58</v>
      </c>
      <c r="B2" s="39"/>
      <c r="C2" s="39"/>
      <c r="D2" s="39"/>
      <c r="E2" s="40"/>
      <c r="F2" s="3"/>
      <c r="G2" s="3"/>
    </row>
    <row r="3" spans="1:7" x14ac:dyDescent="0.35">
      <c r="A3" s="9"/>
      <c r="B3" s="3"/>
      <c r="C3" s="16"/>
      <c r="D3" s="16"/>
      <c r="E3" s="4"/>
      <c r="F3" s="3"/>
      <c r="G3" s="3"/>
    </row>
    <row r="4" spans="1:7" x14ac:dyDescent="0.35">
      <c r="A4" s="10" t="s">
        <v>0</v>
      </c>
      <c r="B4" s="10" t="s">
        <v>29</v>
      </c>
      <c r="C4" s="20" t="s">
        <v>30</v>
      </c>
      <c r="D4" s="17" t="s">
        <v>31</v>
      </c>
      <c r="E4" s="26" t="s">
        <v>29</v>
      </c>
      <c r="F4" s="13"/>
      <c r="G4" s="13"/>
    </row>
    <row r="5" spans="1:7" x14ac:dyDescent="0.35">
      <c r="A5" s="3"/>
      <c r="B5" s="3"/>
      <c r="C5" s="16"/>
      <c r="D5" s="16"/>
      <c r="E5" s="4"/>
      <c r="F5" s="3"/>
      <c r="G5" s="3"/>
    </row>
    <row r="6" spans="1:7" ht="18.5" x14ac:dyDescent="0.45">
      <c r="A6" s="11" t="s">
        <v>1</v>
      </c>
      <c r="B6" s="2"/>
      <c r="C6" s="21"/>
      <c r="D6" s="18"/>
      <c r="E6" s="27"/>
      <c r="F6" s="14"/>
      <c r="G6" s="14"/>
    </row>
    <row r="7" spans="1:7" x14ac:dyDescent="0.35">
      <c r="A7" s="12" t="s">
        <v>7</v>
      </c>
      <c r="B7" s="4" t="s">
        <v>8</v>
      </c>
      <c r="C7" s="22">
        <v>400</v>
      </c>
      <c r="D7" s="16">
        <v>200</v>
      </c>
      <c r="E7" s="4" t="s">
        <v>35</v>
      </c>
      <c r="F7" s="5">
        <f>C7-D7</f>
        <v>200</v>
      </c>
      <c r="G7" s="3"/>
    </row>
    <row r="8" spans="1:7" x14ac:dyDescent="0.35">
      <c r="A8" s="10" t="s">
        <v>9</v>
      </c>
      <c r="B8" s="10"/>
      <c r="C8" s="20">
        <v>400</v>
      </c>
      <c r="D8" s="17">
        <f>SUM(D7)</f>
        <v>200</v>
      </c>
      <c r="E8" s="26"/>
      <c r="F8" s="15">
        <f>SUM(F7)</f>
        <v>200</v>
      </c>
      <c r="G8" s="13"/>
    </row>
    <row r="9" spans="1:7" x14ac:dyDescent="0.35">
      <c r="A9" s="4"/>
      <c r="B9" s="4"/>
      <c r="C9" s="23"/>
      <c r="D9" s="16"/>
      <c r="E9" s="4"/>
      <c r="F9" s="3"/>
      <c r="G9" s="3"/>
    </row>
    <row r="10" spans="1:7" ht="18.5" x14ac:dyDescent="0.45">
      <c r="A10" s="11" t="s">
        <v>10</v>
      </c>
      <c r="B10" s="2"/>
      <c r="C10" s="21"/>
      <c r="D10" s="18"/>
      <c r="E10" s="27"/>
      <c r="F10" s="14"/>
      <c r="G10" s="14"/>
    </row>
    <row r="11" spans="1:7" x14ac:dyDescent="0.35">
      <c r="A11" s="4" t="s">
        <v>2</v>
      </c>
      <c r="B11" s="4" t="s">
        <v>11</v>
      </c>
      <c r="C11" s="22">
        <v>1390</v>
      </c>
      <c r="D11" s="16">
        <v>1690</v>
      </c>
      <c r="E11" s="4" t="s">
        <v>33</v>
      </c>
      <c r="F11" s="5">
        <f>C11-D11</f>
        <v>-300</v>
      </c>
      <c r="G11" s="3"/>
    </row>
    <row r="12" spans="1:7" x14ac:dyDescent="0.35">
      <c r="A12" s="4" t="s">
        <v>3</v>
      </c>
      <c r="B12" s="4" t="s">
        <v>12</v>
      </c>
      <c r="C12" s="22">
        <v>120</v>
      </c>
      <c r="D12" s="16">
        <v>60</v>
      </c>
      <c r="E12" s="4" t="s">
        <v>52</v>
      </c>
      <c r="F12" s="5">
        <f t="shared" ref="F12:F16" si="0">C12-D12</f>
        <v>60</v>
      </c>
      <c r="G12" s="3"/>
    </row>
    <row r="13" spans="1:7" x14ac:dyDescent="0.35">
      <c r="A13" s="4" t="s">
        <v>13</v>
      </c>
      <c r="B13" s="4" t="s">
        <v>14</v>
      </c>
      <c r="C13" s="22">
        <v>1000</v>
      </c>
      <c r="D13" s="16">
        <f>625.42+41</f>
        <v>666.42</v>
      </c>
      <c r="E13" s="4" t="s">
        <v>46</v>
      </c>
      <c r="F13" s="5">
        <f t="shared" si="0"/>
        <v>333.58000000000004</v>
      </c>
      <c r="G13" s="3"/>
    </row>
    <row r="14" spans="1:7" ht="29" x14ac:dyDescent="0.35">
      <c r="A14" s="4" t="s">
        <v>4</v>
      </c>
      <c r="B14" s="4" t="s">
        <v>15</v>
      </c>
      <c r="C14" s="22">
        <v>1000</v>
      </c>
      <c r="D14" s="16">
        <v>0</v>
      </c>
      <c r="E14" s="4"/>
      <c r="F14" s="5">
        <f t="shared" si="0"/>
        <v>1000</v>
      </c>
      <c r="G14" s="4" t="s">
        <v>49</v>
      </c>
    </row>
    <row r="15" spans="1:7" x14ac:dyDescent="0.35">
      <c r="A15" s="4" t="s">
        <v>16</v>
      </c>
      <c r="B15" s="4" t="s">
        <v>17</v>
      </c>
      <c r="C15" s="22">
        <v>2400</v>
      </c>
      <c r="D15" s="16">
        <v>1836.68</v>
      </c>
      <c r="E15" s="4" t="s">
        <v>32</v>
      </c>
      <c r="F15" s="5">
        <f t="shared" si="0"/>
        <v>563.31999999999994</v>
      </c>
      <c r="G15" s="3"/>
    </row>
    <row r="16" spans="1:7" ht="123" customHeight="1" x14ac:dyDescent="0.35">
      <c r="A16" s="4" t="s">
        <v>5</v>
      </c>
      <c r="B16" s="4" t="s">
        <v>18</v>
      </c>
      <c r="C16" s="22">
        <v>660</v>
      </c>
      <c r="D16" s="16">
        <v>660</v>
      </c>
      <c r="E16" s="4" t="s">
        <v>53</v>
      </c>
      <c r="F16" s="5">
        <f t="shared" si="0"/>
        <v>0</v>
      </c>
      <c r="G16" s="4" t="s">
        <v>48</v>
      </c>
    </row>
    <row r="17" spans="1:7" x14ac:dyDescent="0.35">
      <c r="A17" s="10" t="s">
        <v>9</v>
      </c>
      <c r="B17" s="10"/>
      <c r="C17" s="20">
        <f>SUM(C11:C16)</f>
        <v>6570</v>
      </c>
      <c r="D17" s="17">
        <f>SUM(D11:D16)</f>
        <v>4913.1000000000004</v>
      </c>
      <c r="E17" s="26"/>
      <c r="F17" s="15">
        <f>SUM(F11:F16)</f>
        <v>1656.8999999999999</v>
      </c>
      <c r="G17" s="13"/>
    </row>
    <row r="18" spans="1:7" x14ac:dyDescent="0.35">
      <c r="A18" s="4"/>
      <c r="B18" s="4"/>
      <c r="C18" s="23"/>
      <c r="D18" s="16"/>
      <c r="E18" s="4"/>
      <c r="F18" s="3"/>
      <c r="G18" s="3"/>
    </row>
    <row r="19" spans="1:7" ht="18.5" x14ac:dyDescent="0.45">
      <c r="A19" s="11" t="s">
        <v>19</v>
      </c>
      <c r="B19" s="2"/>
      <c r="C19" s="21"/>
      <c r="D19" s="18"/>
      <c r="E19" s="27"/>
      <c r="F19" s="14"/>
      <c r="G19" s="14"/>
    </row>
    <row r="20" spans="1:7" x14ac:dyDescent="0.35">
      <c r="A20" s="4" t="s">
        <v>2</v>
      </c>
      <c r="B20" s="4" t="s">
        <v>11</v>
      </c>
      <c r="C20" s="22">
        <v>1390</v>
      </c>
      <c r="D20" s="16">
        <f>745*2</f>
        <v>1490</v>
      </c>
      <c r="E20" s="4" t="s">
        <v>34</v>
      </c>
      <c r="F20" s="5">
        <f>C20-D20</f>
        <v>-100</v>
      </c>
      <c r="G20" s="3"/>
    </row>
    <row r="21" spans="1:7" ht="29" x14ac:dyDescent="0.35">
      <c r="A21" s="4" t="s">
        <v>3</v>
      </c>
      <c r="B21" s="4" t="s">
        <v>12</v>
      </c>
      <c r="C21" s="22">
        <v>120</v>
      </c>
      <c r="D21" s="16">
        <v>0</v>
      </c>
      <c r="E21" s="4"/>
      <c r="F21" s="5">
        <f t="shared" ref="F21:F25" si="1">C21-D21</f>
        <v>120</v>
      </c>
      <c r="G21" s="4" t="s">
        <v>49</v>
      </c>
    </row>
    <row r="22" spans="1:7" x14ac:dyDescent="0.35">
      <c r="A22" s="4" t="s">
        <v>13</v>
      </c>
      <c r="B22" s="4" t="s">
        <v>14</v>
      </c>
      <c r="C22" s="22">
        <v>1000</v>
      </c>
      <c r="D22" s="16">
        <v>1120</v>
      </c>
      <c r="E22" s="4" t="s">
        <v>51</v>
      </c>
      <c r="F22" s="5">
        <f t="shared" si="1"/>
        <v>-120</v>
      </c>
      <c r="G22" s="3"/>
    </row>
    <row r="23" spans="1:7" x14ac:dyDescent="0.35">
      <c r="A23" s="4" t="s">
        <v>4</v>
      </c>
      <c r="B23" s="4" t="s">
        <v>15</v>
      </c>
      <c r="C23" s="22">
        <v>1000</v>
      </c>
      <c r="D23" s="16">
        <f>SUM(156.09,299.4)</f>
        <v>455.49</v>
      </c>
      <c r="E23" s="4" t="s">
        <v>50</v>
      </c>
      <c r="F23" s="5">
        <f t="shared" si="1"/>
        <v>544.51</v>
      </c>
      <c r="G23" s="3"/>
    </row>
    <row r="24" spans="1:7" x14ac:dyDescent="0.35">
      <c r="A24" s="4" t="s">
        <v>16</v>
      </c>
      <c r="B24" s="4" t="s">
        <v>17</v>
      </c>
      <c r="C24" s="22">
        <v>2400</v>
      </c>
      <c r="D24" s="16">
        <v>3172.63</v>
      </c>
      <c r="E24" s="4" t="s">
        <v>43</v>
      </c>
      <c r="F24" s="5">
        <f t="shared" si="1"/>
        <v>-772.63000000000011</v>
      </c>
      <c r="G24" s="3"/>
    </row>
    <row r="25" spans="1:7" ht="90.75" customHeight="1" x14ac:dyDescent="0.35">
      <c r="A25" s="4" t="s">
        <v>5</v>
      </c>
      <c r="B25" s="4" t="s">
        <v>18</v>
      </c>
      <c r="C25" s="22">
        <v>660</v>
      </c>
      <c r="D25" s="16">
        <f>660</f>
        <v>660</v>
      </c>
      <c r="E25" s="4" t="s">
        <v>55</v>
      </c>
      <c r="F25" s="5">
        <f t="shared" si="1"/>
        <v>0</v>
      </c>
      <c r="G25" s="8" t="s">
        <v>54</v>
      </c>
    </row>
    <row r="26" spans="1:7" x14ac:dyDescent="0.35">
      <c r="A26" s="6" t="s">
        <v>9</v>
      </c>
      <c r="B26" s="6"/>
      <c r="C26" s="24">
        <f>SUM(C20:C25)</f>
        <v>6570</v>
      </c>
      <c r="D26" s="17">
        <f>SUM(D20:D25)</f>
        <v>6898.12</v>
      </c>
      <c r="E26" s="26"/>
      <c r="F26" s="15">
        <f>SUM(F20:F25)</f>
        <v>-328.12000000000012</v>
      </c>
      <c r="G26" s="13"/>
    </row>
    <row r="27" spans="1:7" x14ac:dyDescent="0.35">
      <c r="A27" s="4"/>
      <c r="B27" s="4"/>
      <c r="C27" s="23"/>
      <c r="D27" s="16"/>
      <c r="E27" s="4"/>
      <c r="F27" s="3"/>
      <c r="G27" s="3"/>
    </row>
    <row r="28" spans="1:7" ht="18.5" x14ac:dyDescent="0.35">
      <c r="A28" s="1" t="s">
        <v>20</v>
      </c>
      <c r="B28" s="2"/>
      <c r="C28" s="21"/>
      <c r="D28" s="18"/>
      <c r="E28" s="27"/>
      <c r="F28" s="14"/>
      <c r="G28" s="14"/>
    </row>
    <row r="29" spans="1:7" x14ac:dyDescent="0.35">
      <c r="A29" s="4" t="s">
        <v>4</v>
      </c>
      <c r="B29" s="4" t="s">
        <v>15</v>
      </c>
      <c r="C29" s="22">
        <v>1000</v>
      </c>
      <c r="D29" s="5">
        <v>30</v>
      </c>
      <c r="E29" s="4" t="s">
        <v>41</v>
      </c>
      <c r="F29" s="5">
        <f>C29-D29</f>
        <v>970</v>
      </c>
      <c r="G29" s="3"/>
    </row>
    <row r="30" spans="1:7" ht="29" x14ac:dyDescent="0.35">
      <c r="A30" s="4" t="s">
        <v>16</v>
      </c>
      <c r="B30" s="4" t="s">
        <v>17</v>
      </c>
      <c r="C30" s="22">
        <v>2400</v>
      </c>
      <c r="D30" s="16">
        <f>250.72*2</f>
        <v>501.44</v>
      </c>
      <c r="E30" s="4" t="s">
        <v>40</v>
      </c>
      <c r="F30" s="5">
        <f t="shared" ref="F30:F32" si="2">C30-D30</f>
        <v>1898.56</v>
      </c>
      <c r="G30" s="4" t="s">
        <v>47</v>
      </c>
    </row>
    <row r="31" spans="1:7" ht="72.5" x14ac:dyDescent="0.35">
      <c r="A31" s="4" t="s">
        <v>5</v>
      </c>
      <c r="B31" s="4" t="s">
        <v>18</v>
      </c>
      <c r="C31" s="22">
        <v>660</v>
      </c>
      <c r="D31" s="37">
        <v>990</v>
      </c>
      <c r="E31" s="36" t="s">
        <v>56</v>
      </c>
      <c r="F31" s="37">
        <f t="shared" si="2"/>
        <v>-330</v>
      </c>
      <c r="G31" s="4" t="s">
        <v>57</v>
      </c>
    </row>
    <row r="32" spans="1:7" ht="29" x14ac:dyDescent="0.35">
      <c r="A32" s="4" t="s">
        <v>6</v>
      </c>
      <c r="B32" s="4" t="s">
        <v>21</v>
      </c>
      <c r="C32" s="16">
        <v>229</v>
      </c>
      <c r="D32" s="16">
        <v>229</v>
      </c>
      <c r="E32" s="4"/>
      <c r="F32" s="5">
        <f t="shared" si="2"/>
        <v>0</v>
      </c>
      <c r="G32" s="3"/>
    </row>
    <row r="33" spans="1:7" x14ac:dyDescent="0.35">
      <c r="A33" s="6" t="s">
        <v>9</v>
      </c>
      <c r="B33" s="6"/>
      <c r="C33" s="24">
        <f>SUM(C29:C32)</f>
        <v>4289</v>
      </c>
      <c r="D33" s="15">
        <f>SUM(D29:D32)</f>
        <v>1750.44</v>
      </c>
      <c r="E33" s="26"/>
      <c r="F33" s="15">
        <f>SUM(F29:F32)</f>
        <v>2538.56</v>
      </c>
      <c r="G33" s="13"/>
    </row>
    <row r="34" spans="1:7" x14ac:dyDescent="0.35">
      <c r="A34" s="4"/>
      <c r="B34" s="4"/>
      <c r="C34" s="23"/>
      <c r="D34" s="16"/>
      <c r="E34" s="4"/>
      <c r="F34" s="3"/>
      <c r="G34" s="3"/>
    </row>
    <row r="35" spans="1:7" ht="18.5" x14ac:dyDescent="0.35">
      <c r="A35" s="1" t="s">
        <v>22</v>
      </c>
      <c r="B35" s="2"/>
      <c r="C35" s="21"/>
      <c r="D35" s="18"/>
      <c r="E35" s="27"/>
      <c r="F35" s="14"/>
      <c r="G35" s="14"/>
    </row>
    <row r="36" spans="1:7" ht="29" x14ac:dyDescent="0.35">
      <c r="A36" s="4" t="s">
        <v>4</v>
      </c>
      <c r="B36" s="4" t="s">
        <v>15</v>
      </c>
      <c r="C36" s="22">
        <v>1000</v>
      </c>
      <c r="D36" s="16">
        <v>0</v>
      </c>
      <c r="E36" s="4"/>
      <c r="F36" s="16">
        <f>C36-D36</f>
        <v>1000</v>
      </c>
      <c r="G36" s="4" t="s">
        <v>49</v>
      </c>
    </row>
    <row r="37" spans="1:7" x14ac:dyDescent="0.35">
      <c r="A37" s="4" t="s">
        <v>16</v>
      </c>
      <c r="B37" s="4" t="s">
        <v>17</v>
      </c>
      <c r="C37" s="22">
        <v>2400</v>
      </c>
      <c r="D37" s="16">
        <v>130.80000000000001</v>
      </c>
      <c r="E37" s="4" t="s">
        <v>42</v>
      </c>
      <c r="F37" s="16">
        <f t="shared" ref="F37:F39" si="3">C37-D37</f>
        <v>2269.1999999999998</v>
      </c>
      <c r="G37" s="3"/>
    </row>
    <row r="38" spans="1:7" ht="43.5" x14ac:dyDescent="0.35">
      <c r="A38" s="4" t="s">
        <v>5</v>
      </c>
      <c r="B38" s="4" t="s">
        <v>18</v>
      </c>
      <c r="C38" s="22">
        <v>660</v>
      </c>
      <c r="D38" s="16">
        <v>660</v>
      </c>
      <c r="E38" s="4" t="s">
        <v>55</v>
      </c>
      <c r="F38" s="16">
        <f t="shared" si="3"/>
        <v>0</v>
      </c>
      <c r="G38" s="4" t="s">
        <v>49</v>
      </c>
    </row>
    <row r="39" spans="1:7" ht="32.25" customHeight="1" x14ac:dyDescent="0.35">
      <c r="A39" s="4" t="s">
        <v>6</v>
      </c>
      <c r="B39" s="4" t="s">
        <v>23</v>
      </c>
      <c r="C39" s="23">
        <v>229</v>
      </c>
      <c r="D39" s="16">
        <v>229</v>
      </c>
      <c r="E39" s="4"/>
      <c r="F39" s="16">
        <f t="shared" si="3"/>
        <v>0</v>
      </c>
      <c r="G39" s="3"/>
    </row>
    <row r="40" spans="1:7" x14ac:dyDescent="0.35">
      <c r="A40" s="6" t="s">
        <v>9</v>
      </c>
      <c r="B40" s="6"/>
      <c r="C40" s="24">
        <f>SUM(C36:C39)</f>
        <v>4289</v>
      </c>
      <c r="D40" s="17">
        <f>SUM(D36:D39)</f>
        <v>1019.8</v>
      </c>
      <c r="E40" s="26"/>
      <c r="F40" s="17">
        <f>SUM(F36:F39)</f>
        <v>3269.2</v>
      </c>
      <c r="G40" s="13"/>
    </row>
    <row r="41" spans="1:7" x14ac:dyDescent="0.35">
      <c r="A41" s="7"/>
      <c r="B41" s="7"/>
      <c r="C41" s="25"/>
      <c r="D41" s="16"/>
      <c r="E41" s="4"/>
      <c r="F41" s="3"/>
      <c r="G41" s="3"/>
    </row>
    <row r="42" spans="1:7" ht="18.5" x14ac:dyDescent="0.35">
      <c r="A42" s="1" t="s">
        <v>24</v>
      </c>
      <c r="B42" s="2"/>
      <c r="C42" s="21"/>
      <c r="D42" s="18"/>
      <c r="E42" s="27"/>
      <c r="F42" s="14"/>
      <c r="G42" s="14"/>
    </row>
    <row r="43" spans="1:7" x14ac:dyDescent="0.35">
      <c r="A43" s="3" t="s">
        <v>25</v>
      </c>
      <c r="B43" s="3"/>
      <c r="C43" s="16">
        <v>1200</v>
      </c>
      <c r="D43" s="16">
        <v>1271.9000000000001</v>
      </c>
      <c r="E43" s="4" t="s">
        <v>36</v>
      </c>
      <c r="F43" s="16">
        <f>C43-D43</f>
        <v>-71.900000000000091</v>
      </c>
      <c r="G43" s="3"/>
    </row>
    <row r="44" spans="1:7" x14ac:dyDescent="0.35">
      <c r="A44" s="3" t="s">
        <v>26</v>
      </c>
      <c r="B44" s="3"/>
      <c r="C44" s="16">
        <v>1200</v>
      </c>
      <c r="D44" s="16">
        <f>840+360</f>
        <v>1200</v>
      </c>
      <c r="E44" s="4" t="s">
        <v>37</v>
      </c>
      <c r="F44" s="16">
        <f t="shared" ref="F44:F46" si="4">C44-D44</f>
        <v>0</v>
      </c>
      <c r="G44" s="3"/>
    </row>
    <row r="45" spans="1:7" x14ac:dyDescent="0.35">
      <c r="A45" s="4" t="s">
        <v>27</v>
      </c>
      <c r="B45" s="4"/>
      <c r="C45" s="23">
        <v>400</v>
      </c>
      <c r="D45" s="16">
        <v>400</v>
      </c>
      <c r="E45" s="4" t="s">
        <v>38</v>
      </c>
      <c r="F45" s="16">
        <f t="shared" si="4"/>
        <v>0</v>
      </c>
      <c r="G45" s="3"/>
    </row>
    <row r="46" spans="1:7" ht="29" x14ac:dyDescent="0.35">
      <c r="A46" s="29" t="s">
        <v>44</v>
      </c>
      <c r="B46" s="29"/>
      <c r="C46" s="30">
        <v>82</v>
      </c>
      <c r="D46" s="30">
        <f>294.78+813.76+813.76</f>
        <v>1922.3</v>
      </c>
      <c r="E46" s="31" t="s">
        <v>39</v>
      </c>
      <c r="F46" s="16">
        <f t="shared" si="4"/>
        <v>-1840.3</v>
      </c>
      <c r="G46" s="29"/>
    </row>
    <row r="47" spans="1:7" x14ac:dyDescent="0.35">
      <c r="A47" s="29"/>
      <c r="B47" s="13"/>
      <c r="C47" s="17">
        <f>SUM(C43:C46)</f>
        <v>2882</v>
      </c>
      <c r="D47" s="17">
        <f>SUM(D43:D46)</f>
        <v>4794.2</v>
      </c>
      <c r="E47" s="26"/>
      <c r="F47" s="17">
        <f>SUM(F43:F46)</f>
        <v>-1912.2</v>
      </c>
      <c r="G47" s="13"/>
    </row>
    <row r="48" spans="1:7" x14ac:dyDescent="0.35">
      <c r="A48" s="28" t="s">
        <v>28</v>
      </c>
      <c r="B48" s="31"/>
      <c r="C48" s="35"/>
      <c r="D48" s="30"/>
      <c r="E48" s="31"/>
      <c r="F48" s="30"/>
      <c r="G48" s="29"/>
    </row>
    <row r="49" spans="1:7" x14ac:dyDescent="0.35">
      <c r="A49" s="32" t="s">
        <v>28</v>
      </c>
      <c r="B49" s="32"/>
      <c r="C49" s="33">
        <f>SUM(C47,C40,C33,C26,C17,C8)</f>
        <v>25000</v>
      </c>
      <c r="D49" s="33">
        <f>SUM(D47,D40,D33,D26,D17,D8)</f>
        <v>19575.660000000003</v>
      </c>
      <c r="E49" s="34"/>
      <c r="F49" s="33">
        <f>C49-D49</f>
        <v>5424.3399999999965</v>
      </c>
      <c r="G49" s="32"/>
    </row>
    <row r="50" spans="1:7" x14ac:dyDescent="0.35">
      <c r="F50" s="19"/>
    </row>
  </sheetData>
  <mergeCells count="2">
    <mergeCell ref="A2:E2"/>
    <mergeCell ref="A1:C1"/>
  </mergeCells>
  <phoneticPr fontId="6" type="noConversion"/>
  <hyperlinks>
    <hyperlink ref="A7" r:id="rId1" display="https://www.cadca.org/become-member" xr:uid="{94F5D348-F0A2-4665-951F-706A6B171A07}"/>
  </hyperlinks>
  <pageMargins left="0.7" right="0.7" top="0.75" bottom="0.75" header="0.3" footer="0.3"/>
  <pageSetup scale="6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Original Budget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Merissa Griffin</dc:creator>
  <cp:lastModifiedBy>Joy Spence</cp:lastModifiedBy>
  <cp:lastPrinted>2024-07-08T15:21:36Z</cp:lastPrinted>
  <dcterms:created xsi:type="dcterms:W3CDTF">2023-10-09T00:45:32Z</dcterms:created>
  <dcterms:modified xsi:type="dcterms:W3CDTF">2024-07-09T20:27:40Z</dcterms:modified>
</cp:coreProperties>
</file>