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arcounties-my.sharepoint.com/personal/jspence_arorp_org/Documents/ARORP/Proposals/2023 Proposals 23-001 23-228/ARORP22-012 Hope Movement/ARORP22-012 Reporting/22-012 Year 2 Hope Movement Evaluation/"/>
    </mc:Choice>
  </mc:AlternateContent>
  <xr:revisionPtr revIDLastSave="525" documentId="8_{7368D5F2-446C-6F46-9A57-F416F7279B99}" xr6:coauthVersionLast="47" xr6:coauthVersionMax="47" xr10:uidLastSave="{EFDA3AD6-93FD-EB4D-BFD5-AAD4A45FD74B}"/>
  <bookViews>
    <workbookView xWindow="0" yWindow="760" windowWidth="26560" windowHeight="15720" xr2:uid="{00000000-000D-0000-FFFF-FFFF00000000}"/>
  </bookViews>
  <sheets>
    <sheet name="HMC You Are Not Alone Budget" sheetId="1" r:id="rId1"/>
    <sheet name="Emp Salaries" sheetId="14" r:id="rId2"/>
    <sheet name="Emp Sal Payroll Taxes" sheetId="2" r:id="rId3"/>
    <sheet name="Emp Sal Medical Ins" sheetId="3" r:id="rId4"/>
    <sheet name="Op Equip Software" sheetId="4" r:id="rId5"/>
    <sheet name="Op Equip Supplies" sheetId="5" r:id="rId6"/>
    <sheet name="Op Equip Storage" sheetId="6" r:id="rId7"/>
    <sheet name="Corporate Ins" sheetId="18" r:id="rId8"/>
    <sheet name="Staff LCS Training" sheetId="19" r:id="rId9"/>
    <sheet name="Printing and Shipping" sheetId="7" r:id="rId10"/>
    <sheet name="IT Website" sheetId="8" r:id="rId11"/>
    <sheet name="IT Web Support" sheetId="9" r:id="rId12"/>
    <sheet name="Graphic Design" sheetId="20" r:id="rId13"/>
    <sheet name="Consulting Services" sheetId="21" r:id="rId14"/>
    <sheet name="AccountingCPA" sheetId="10" r:id="rId15"/>
    <sheet name="Grief Course" sheetId="15" r:id="rId16"/>
    <sheet name="Grief Management Conf" sheetId="11" r:id="rId17"/>
    <sheet name="Childrens Therapy" sheetId="16" r:id="rId18"/>
    <sheet name="BTG" sheetId="17" r:id="rId19"/>
    <sheet name="Program Advertising" sheetId="12" r:id="rId20"/>
    <sheet name="Videography" sheetId="22" r:id="rId21"/>
    <sheet name="Travel" sheetId="13" r:id="rId22"/>
  </sheets>
  <definedNames>
    <definedName name="_xlnm._FilterDatabase" localSheetId="21" hidden="1">Travel!$E$2:$E$168</definedName>
    <definedName name="_xlnm.Print_Area" localSheetId="0">'HMC You Are Not Alone Budget'!$A$4:$I$33</definedName>
    <definedName name="_xlnm.Print_Titles" localSheetId="0">'HMC You Are Not Alone Budget'!$4:$4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3" roundtripDataSignature="AMtx7mg1EqaBxaAwZMTdFynZrjXcdHwB7w=="/>
    </ext>
  </extLst>
</workbook>
</file>

<file path=xl/calcChain.xml><?xml version="1.0" encoding="utf-8"?>
<calcChain xmlns="http://schemas.openxmlformats.org/spreadsheetml/2006/main">
  <c r="F31" i="1" l="1"/>
  <c r="F27" i="1"/>
  <c r="F26" i="1"/>
  <c r="F25" i="1"/>
  <c r="F24" i="1"/>
  <c r="F23" i="1"/>
  <c r="F22" i="1"/>
  <c r="F21" i="1"/>
  <c r="F20" i="1"/>
  <c r="F19" i="1"/>
  <c r="F18" i="1"/>
  <c r="F17" i="1"/>
  <c r="F16" i="1"/>
  <c r="F15" i="1"/>
  <c r="F14" i="1"/>
  <c r="F13" i="1"/>
  <c r="F12" i="1"/>
  <c r="F11" i="1"/>
  <c r="F10" i="1"/>
  <c r="F9" i="1"/>
  <c r="F8" i="1"/>
  <c r="F7" i="1"/>
  <c r="F6" i="1"/>
  <c r="F5" i="1"/>
  <c r="A58" i="14"/>
  <c r="D59" i="14" s="1"/>
  <c r="D12" i="1"/>
  <c r="A23" i="11"/>
  <c r="D25" i="1"/>
  <c r="D26" i="1"/>
  <c r="D28" i="1"/>
  <c r="D31" i="1" s="1"/>
  <c r="A170" i="13"/>
  <c r="D171" i="13"/>
  <c r="C11" i="2"/>
  <c r="B221" i="14"/>
  <c r="A221" i="14"/>
  <c r="D222" i="14" s="1"/>
  <c r="A161" i="14"/>
  <c r="D162" i="14" s="1"/>
  <c r="A5" i="15"/>
  <c r="C6" i="15" s="1"/>
  <c r="A115" i="14"/>
  <c r="D116" i="14" s="1"/>
  <c r="B115" i="14"/>
  <c r="A5" i="21"/>
  <c r="C6" i="21" s="1"/>
  <c r="C5" i="20"/>
  <c r="C6" i="19"/>
  <c r="A5" i="19"/>
  <c r="A7" i="18"/>
  <c r="C8" i="18" s="1"/>
  <c r="A17" i="6"/>
  <c r="C18" i="6" s="1"/>
  <c r="A15" i="3"/>
  <c r="C16" i="3" s="1"/>
  <c r="A10" i="2"/>
  <c r="A35" i="17"/>
  <c r="C36" i="17" s="1"/>
  <c r="A71" i="10"/>
  <c r="C72" i="10" s="1"/>
  <c r="A6" i="8"/>
  <c r="C7" i="8" s="1"/>
  <c r="A5" i="9"/>
  <c r="C6" i="9" s="1"/>
  <c r="C24" i="11"/>
  <c r="A45" i="7"/>
  <c r="C46" i="7" s="1"/>
  <c r="A17" i="12"/>
  <c r="C18" i="12" s="1"/>
  <c r="A9" i="16"/>
  <c r="C10" i="16" s="1"/>
  <c r="A33" i="5"/>
  <c r="C34" i="5" s="1"/>
  <c r="A30" i="4"/>
  <c r="C31" i="4" s="1"/>
  <c r="B161" i="14"/>
  <c r="B58" i="14"/>
  <c r="B5" i="14"/>
  <c r="A5" i="14"/>
  <c r="D6" i="14" s="1"/>
  <c r="F28" i="1" l="1"/>
  <c r="C31" i="1"/>
</calcChain>
</file>

<file path=xl/sharedStrings.xml><?xml version="1.0" encoding="utf-8"?>
<sst xmlns="http://schemas.openxmlformats.org/spreadsheetml/2006/main" count="2132" uniqueCount="832">
  <si>
    <t>CATEGORY</t>
  </si>
  <si>
    <t>DESCRIPTION</t>
  </si>
  <si>
    <t>ANNUAL AMT</t>
  </si>
  <si>
    <t>AMOUNT LEFT</t>
  </si>
  <si>
    <t>NOTES</t>
  </si>
  <si>
    <t>EXHIBIT E NOTES</t>
  </si>
  <si>
    <t>HMC NOTES</t>
  </si>
  <si>
    <t>Employee Salary</t>
  </si>
  <si>
    <t>Case manager with experience</t>
  </si>
  <si>
    <t>Trauma Treatment</t>
  </si>
  <si>
    <t>Bri Ogdon was onboarded with a 2 year degree and a researched salary through Arkansas ZipRecruiter comparisons of $39,000.</t>
  </si>
  <si>
    <t>Director of Operations and Family Services</t>
  </si>
  <si>
    <t>Rachel Solis was onboarded with a 4 year degree at a researched salary through Arkansas ZipRecruiter comparisons of $58,000 as a case manager. Halfway through the year she was promoted to a new job position that had not previously existed after the loss of the current Operations Manager. This new position, Director of Operations and Family Services, entails operations management, active case management of complex cases, and the case managers' supervisor.</t>
  </si>
  <si>
    <t>Executive Director</t>
  </si>
  <si>
    <t>Payroll taxes (MDCR, SS, AR Unemployment)</t>
  </si>
  <si>
    <t>This amount is based on payroll taxes submitted in 2023. This is a new line item.</t>
  </si>
  <si>
    <t>These are quarterly payments.</t>
  </si>
  <si>
    <t>Employee Benefits</t>
  </si>
  <si>
    <t>Medical insurance</t>
  </si>
  <si>
    <t xml:space="preserve">Quote from Boone Ritter Insurance - $3,000/mo for 4 employees.  Amount based on 12% increase. </t>
  </si>
  <si>
    <t>Operating Equipment</t>
  </si>
  <si>
    <t>Hardware/software (Microsoft Office, etc.)</t>
  </si>
  <si>
    <t xml:space="preserve">1 subscription for 2 user Quickbooks $90/mo = $1080/yr; ZOOM $17.31/mo =$207.72/yr </t>
  </si>
  <si>
    <t>Office supplies</t>
  </si>
  <si>
    <t>Off site climate controlled storage to house 32 Can You See Me Now banners,  34 Lost Voices of Fentanyl Banners, 10 Family Pillar Banners, Bridge the Gap equipment, office supplies, marketing materials, etc.</t>
  </si>
  <si>
    <t>Prevention/Trauma Treatment</t>
  </si>
  <si>
    <t>Corporate Insurance</t>
  </si>
  <si>
    <t>Professional Errors and Omissions, Directors and Officers Insurance, Hired and Non-Owned Vehicle Insurance</t>
  </si>
  <si>
    <t>$2,000 covers all of the corporate insurance from Boone-Ritter based upon the 2023 bundled savings through the company, allowing for a 12% increase per policy standards.</t>
  </si>
  <si>
    <t>Overage is due to an umbrella coverage that was added after the initial quote.</t>
  </si>
  <si>
    <t>Staff and Peer Training</t>
  </si>
  <si>
    <t>Mercer University provides training through the Christopher Wolfe Crusade for Life Care Specialist certifications.</t>
  </si>
  <si>
    <t>Case Manager LCS and Trauma training. $3,000 covers one case manager for 2024.</t>
  </si>
  <si>
    <t>Printing and shipping</t>
  </si>
  <si>
    <t>You Are Not Alone Brochures, fliers, Partenership to End Addiction one pagers for families with loved ones strugging, marketing materials.</t>
  </si>
  <si>
    <t xml:space="preserve">IT - Website </t>
  </si>
  <si>
    <t>Website Revisions to incorporate more demographically diverse images, accommodate Emotional Video Storytelling, prominently feature advocacy and educational work while mainintaing focus on providing support to grieving families, create highly branded content (videos, PDFs and infographics)</t>
  </si>
  <si>
    <t>Quote from Running Pony- with non-profit discount.</t>
  </si>
  <si>
    <t>Revisions in progress; to be billed upon completion.</t>
  </si>
  <si>
    <t>IT - Website support</t>
  </si>
  <si>
    <t>Monthly website hosting and updates.</t>
  </si>
  <si>
    <t>Support provided by Running Pony $250 per month. Invoices being billed out quarterly.</t>
  </si>
  <si>
    <t>IT - Graphic Design</t>
  </si>
  <si>
    <t xml:space="preserve">Graphic designer for brochures, one pagers, social media, and marketing. Print materials will include the creation of brochures featuring opioid-focused language as well as small foldable print materials for partners and agencies addressing specific needs. </t>
  </si>
  <si>
    <t>Quote from Running Pony- with non-profit discount. Invoices being billed out quarterly.</t>
  </si>
  <si>
    <t>IT - Consulting Services</t>
  </si>
  <si>
    <t>Partnership to End Addiction Community Resource Management Support</t>
  </si>
  <si>
    <t>Monthly support for texting platform at $1,000/mo.</t>
  </si>
  <si>
    <t xml:space="preserve">Accounting/CPA Fees </t>
  </si>
  <si>
    <t>Payroll services, bank fees, annual audit review required by the State of Arkansas by a certified CPA for NPOs receiving more than $500,000/year. Annual 990-PF preparation and filing will be completed as well.</t>
  </si>
  <si>
    <t>Payroll $240 annually, audit review $5000, Annual tax preparation $2500. Anstaff bank fees based on amount of funds in the account at the end of each month.</t>
  </si>
  <si>
    <t>Waiting for invoice from accountant.</t>
  </si>
  <si>
    <t>Printing costs and supplies for a total of 4 grief courses</t>
  </si>
  <si>
    <t>(2) From the Battlefield to Hope Grief courses in NWA and Central Arkansas; (2) Managing Grief While in Recovery courses</t>
  </si>
  <si>
    <t>3-Day Grief Management Conference</t>
  </si>
  <si>
    <t>Cause specific grief weekend conference at no cost to famillies.</t>
  </si>
  <si>
    <t>Accommodate 25 for a 2 night, 3 day conference. All inclusive facility rental, onsite staff, cleaning fees, therapeutic EMDR therapy, education and grief materials and supplies for duration of conference $10,500 (all-inclusive cost is $140 per attendee, per day). Sessions include: Intro to Grief; Stigma: Finding Your Voice; Building Community/Connecting; Stress-Relief; Grieving During the Holidays ; CRM Coping Skills.</t>
  </si>
  <si>
    <t>Children Animal Group Therapy</t>
  </si>
  <si>
    <t>(4) Children Small Animal Therapy Sessions (max 8 children each) at no cost to families. Due to failed efforts to get ACH and Kaleidescope programs to accomodate opioid-death-specific therapies, we want to focus on the children of our families. Many families reject counseling, and this is going to allow a unique approach to therapy which could open the door to counseling for these families in the future.</t>
  </si>
  <si>
    <t xml:space="preserve">We will offer (4) age-appropriate sessions for children who have lost a family member to opioids: Session 1 on May 4 @ 11:30 am (pre-k-3rd grade), Session 2 on May 4 @ 1:30 pm (4th-8th grade), Session 3 on May 18 @ 12:00 pm(9th-12th grade), Session 4 (TBD, planned for fall). Children Sessions to be held at Royal Sanctuary Therapy Farm in Hot Springs, Arkansas throughout the year.  $500 per session plus $30 per each staff member (estimated 3 staff members will be needed per session). Payment will be made at time of event(s).  </t>
  </si>
  <si>
    <t>Fall sessions scheduled for 10/12/2024.</t>
  </si>
  <si>
    <t xml:space="preserve">Annual Bridge the Gap awareness event </t>
  </si>
  <si>
    <t>Expenses to cover: Sound system, platform stage, videography, bridge lighting, event advertisement, banners displaying photos of victims, education materials, trauma treatment brochures, pre-made event tees to be sold at event with proceeds returning to the non-profit</t>
  </si>
  <si>
    <t>Trauma Treatment, Prevention</t>
  </si>
  <si>
    <t>Program Advertising</t>
  </si>
  <si>
    <t xml:space="preserve">Quote from Running Pony - Digital Marketing and Social Media focus using video storytelling featuring Arkansas families impacted by loss to convey the mission and impact of Hope Movement. This includes the You Are Not Alone initiative to display services and grief support provided. Also using the videos for fundraising campaigns, education, and awareness across all platforms. Simplified shareable content for Social Media specific content across all platforms including Facebook, Instagram, and TikTok to engage a wider audience and raise awareness. Create real people graphics to bring attention to the impact opioid abuse has on families. Highlight the emotional connection to the cause through stories and testimonials. </t>
  </si>
  <si>
    <t xml:space="preserve">Digital Marketing and Social Media using video storytelling; simplified, shareable content for social media across all platforms, creating real people graphics to bring attention to the impact opioid abuse has on families; highlighting the emotional connection to the cause through stories and testimonials. Invoices being billed out quarterly. </t>
  </si>
  <si>
    <t xml:space="preserve">Videography   </t>
  </si>
  <si>
    <t>Filming and editing of multiple personal testimonies of family members who have lost someone to SUD/Fentanyl Poisoning to be used for marketing, advertising and promotions. This will also include the videography of events and conferences.</t>
  </si>
  <si>
    <t>First round of filming (5 families) took place on 06/08/2024; waiting on invoice.</t>
  </si>
  <si>
    <t>Travel</t>
  </si>
  <si>
    <t>Mileage reimbursement for executive director and case managers, airfare, hotel stays for any overnight travel, per diem during overnight stays, quarterly in person staff meetings in Little Rock, and networking opportunities.</t>
  </si>
  <si>
    <t>Executive Director resides in Marion county and case managers reside in Sebastian and Jefferson county, requiring occasional overnight travel due to distance across the state. Due to presence in all 75 counties, anticipated 5 Hotel Stays per month for conferences, events, and meetings (as listed below) @ $150 per night = 5 per month ($750/mo), $40 Per diem for overnight travel = 15 per year = $400/yr; airfare $1,500; $0.625 cents per mile reimbursement for projected combined mileage for Ex. Director, Director of Operations and Family Services and Case Managers of at least 3,000 miles per month for = $1,875/mo. Conferences, Events and meetings include but are not limited to: Stop Overdose Summit, Bridge the Gap, Overdose Response Team conference, funeral homes, civic and rotary clubs, community group meetings, families as necessary, ARORP meetings, law enforcement trainings, first responder meetings, travel to grief conference/grief courses/monthly meetings, invited speaking engagements, etc.</t>
  </si>
  <si>
    <t>Total Annual Budget -Year 2 2024</t>
  </si>
  <si>
    <t>On 7/30/24 TB approved moving $9663.50 from this line item to the following lines:  $4626.27 Bridge the Gap, $337.23 Office Equipment (Climate controlled Storage), $700 Office Supplies, $4000.00 Printing and Shipping</t>
  </si>
  <si>
    <t xml:space="preserve">Budget amount increased $700.00 7/30 per TB </t>
  </si>
  <si>
    <t>Budget amount increased $337.23 7/30 per TB</t>
  </si>
  <si>
    <t>Budget amount increased $4000.00 7/30 per TB</t>
  </si>
  <si>
    <t>Budget amount increased $4626.27 7/30 per TB</t>
  </si>
  <si>
    <t>Grief Courses</t>
  </si>
  <si>
    <r>
      <rPr>
        <sz val="11"/>
        <color rgb="FF000000"/>
        <rFont val="Calibri"/>
        <family val="2"/>
      </rPr>
      <t xml:space="preserve">Meagan Atchison was onboarded with a 4 year degree plus master's degree  with minimum experience at a researched salary through Arkansas ZipRecruiter comparisons of $41,000. Start date 02/09/2024. </t>
    </r>
    <r>
      <rPr>
        <sz val="11"/>
        <color rgb="FFFF0000"/>
        <rFont val="Calibri"/>
        <family val="2"/>
      </rPr>
      <t xml:space="preserve">                                                                                          **RESIGNED**</t>
    </r>
    <r>
      <rPr>
        <sz val="11"/>
        <color rgb="FF000000"/>
        <rFont val="Calibri"/>
        <family val="2"/>
      </rPr>
      <t xml:space="preserve"> Christina Butler was onboarded with a 4 year degree at a researched salary through Arkansas ZipRecruiter comparisons of $58,000. </t>
    </r>
    <r>
      <rPr>
        <sz val="11"/>
        <color theme="1"/>
        <rFont val="Calibri"/>
        <family val="2"/>
      </rPr>
      <t>On 7/30/24 TB approved moving $9663.50 from this line item to the following lines:  $4626.27 Bridge the Gap, $337.23 Office Equipment (Climate controlled Storage), $700 Office Supplies, $4000.00 Printing and Shipping</t>
    </r>
  </si>
  <si>
    <t xml:space="preserve">Office supplies for 4 employees including, but not limited to:  printer toner cartridges, hanging file folders, manilla folders, copy paper, hole punches, 3-ring binders, legal pads, pens, business cards, etc. Budget amount increased $700.00 7/30 per TB </t>
  </si>
  <si>
    <t>New line item in budget is for $150 per month/12 months = $1800. This climate-controlled unit will ensure that no materials and supplies will be damaged due to weather and ensures safe storage not subjected to personal property liabilities. The 2023 amount of $6,480 was in reference to previous one-time purchases for laptops, printers, etc. Budget amount increased $337.23 7/30 per TB</t>
  </si>
  <si>
    <t>You Are Not Alone Brochures, fliers, Partnership to End Addiction one pagers for families with loved ones strugging, marketing materials and shipping costs to replenish brochures at funeral homes and organizations as neeeded, stamps, shipping costs associated with memorial items.Budget amount increased $4000.00 7/30 per TB</t>
  </si>
  <si>
    <t>Sound system in front of and on bridge $1500, advertisement $1000, education materials $1000, design and preorder of event tee shirts, $2000, Recovery and Parent Peer Volunteer tees $200, 4 Arkansas specific family Pillar Banners w/stands $700, $100 U-Haul Rental for banners and equipment, $600 stage; Purchasing 10 LVOF 4x8' banners, 5 LVOF teen banners, and 3 CYSMN banners ($100 each) = $1800 to keep banner set current to display the new losses to opioids at the event, Porta-potties ($750 for 6), airfare and accommodations for national speakers.Budget amount increased $4626.27 7/30 per TB</t>
  </si>
  <si>
    <t>Payroll Taxes*</t>
  </si>
  <si>
    <t>GL 9999</t>
  </si>
  <si>
    <t>Employer Liability</t>
  </si>
  <si>
    <t>Quarter</t>
  </si>
  <si>
    <t>Date</t>
  </si>
  <si>
    <t>State and Fed Qtr 4</t>
  </si>
  <si>
    <t>Medical ins</t>
  </si>
  <si>
    <t>GL 7210</t>
  </si>
  <si>
    <t>Vendor</t>
  </si>
  <si>
    <t>Coverage Period</t>
  </si>
  <si>
    <t>UHC</t>
  </si>
  <si>
    <t>Operating Equipment (Hardware and Software)</t>
  </si>
  <si>
    <t>GL 2100</t>
  </si>
  <si>
    <t>Purchase</t>
  </si>
  <si>
    <t>Purchase Made For</t>
  </si>
  <si>
    <t>Quickbooks</t>
  </si>
  <si>
    <t>Zoom</t>
  </si>
  <si>
    <t>Communications</t>
  </si>
  <si>
    <t>ED</t>
  </si>
  <si>
    <t xml:space="preserve">Bookkeeping </t>
  </si>
  <si>
    <t>Bookeeping</t>
  </si>
  <si>
    <t>Office Supplies</t>
  </si>
  <si>
    <t>GL 2200</t>
  </si>
  <si>
    <t>Office Depot</t>
  </si>
  <si>
    <t>Walmart</t>
  </si>
  <si>
    <t>Rt. 66 Signs and Designs</t>
  </si>
  <si>
    <t>CM2</t>
  </si>
  <si>
    <t>WalMart (Meagan Atchison) - reimbursed via cash app with Mileage reimbursement - 339.13.  $325.46 for mileage, $13.67 for supplies</t>
  </si>
  <si>
    <t>Walgreens (Meagan Atchison) - reimbursed via cashapp with Mileage reimbursement $339.13 - 325.46 for mileage, 13.67 for supplies)</t>
  </si>
  <si>
    <t>Office Depots</t>
  </si>
  <si>
    <t>Storage</t>
  </si>
  <si>
    <t>GL 2300</t>
  </si>
  <si>
    <t>Modern Storage</t>
  </si>
  <si>
    <t>Printing/shipping</t>
  </si>
  <si>
    <t>GL 9010</t>
  </si>
  <si>
    <t>USPS</t>
  </si>
  <si>
    <t>Stamps</t>
  </si>
  <si>
    <t>Conway Copies</t>
  </si>
  <si>
    <t>UPS Store</t>
  </si>
  <si>
    <t>Rt. 66 (Check 412)</t>
  </si>
  <si>
    <t>5000 Brochures, 2500 1st Responder Cards, 2000 Half Cards</t>
  </si>
  <si>
    <t>IT Website</t>
  </si>
  <si>
    <t>GL 5010</t>
  </si>
  <si>
    <t>Running Pony (Check #411)</t>
  </si>
  <si>
    <t xml:space="preserve">Website revision to include diversity </t>
  </si>
  <si>
    <t>IT Website Support (Hosting and Updates)</t>
  </si>
  <si>
    <t>GL 5120</t>
  </si>
  <si>
    <t>Running Pony (Check #410)</t>
  </si>
  <si>
    <t>Q2, Q3, Q4 Website Hosting/Updates</t>
  </si>
  <si>
    <t>Acct/CPA</t>
  </si>
  <si>
    <t>GL 3100</t>
  </si>
  <si>
    <t>Paychex</t>
  </si>
  <si>
    <t>Anstaff</t>
  </si>
  <si>
    <t>Hubbs &amp; Whitehead</t>
  </si>
  <si>
    <t xml:space="preserve">Anstaff </t>
  </si>
  <si>
    <t>Review of Financial Statement and Filing of 2024 990</t>
  </si>
  <si>
    <t>Grief Retreat</t>
  </si>
  <si>
    <t>GL 4500</t>
  </si>
  <si>
    <t>Amazon</t>
  </si>
  <si>
    <t>Mardel</t>
  </si>
  <si>
    <t>Sams Club</t>
  </si>
  <si>
    <t>Heritage Blooms</t>
  </si>
  <si>
    <t>Nell's Gracious Grazing</t>
  </si>
  <si>
    <t>Uncle Luke's Down Home Cooking</t>
  </si>
  <si>
    <t>Dollar General</t>
  </si>
  <si>
    <t>Prog Advertising</t>
  </si>
  <si>
    <t>GL 4710</t>
  </si>
  <si>
    <t>Running Pony (Check 406)</t>
  </si>
  <si>
    <t>October Digital Marketing and Social Media (invoice 24-1240)</t>
  </si>
  <si>
    <t>Running Pony (Check 407)</t>
  </si>
  <si>
    <t>November Digital Marketing and Social Media (invoice 24-1280)</t>
  </si>
  <si>
    <t>Running Pony (Check 408)</t>
  </si>
  <si>
    <t>DecemberDigital Marketing and Social Media (invoice 24-1280)</t>
  </si>
  <si>
    <t>GL 1010</t>
  </si>
  <si>
    <t>Check or Card Number</t>
  </si>
  <si>
    <t>Traveler</t>
  </si>
  <si>
    <t>Event (if applicable)</t>
  </si>
  <si>
    <t>Meagan Atchison</t>
  </si>
  <si>
    <t>Check #382</t>
  </si>
  <si>
    <t xml:space="preserve">Mileage </t>
  </si>
  <si>
    <t>UCA Panhellinc Meeting, Storage Unit, Office Depot to pick up filing cabinet</t>
  </si>
  <si>
    <t>Staci James</t>
  </si>
  <si>
    <t>Check #383</t>
  </si>
  <si>
    <t>staci James</t>
  </si>
  <si>
    <t>Check #384</t>
  </si>
  <si>
    <t>Mileage</t>
  </si>
  <si>
    <t>LRCVB</t>
  </si>
  <si>
    <t>Parking</t>
  </si>
  <si>
    <t>UAMS Sam Quinones event</t>
  </si>
  <si>
    <t>Check #385</t>
  </si>
  <si>
    <t>Serve the Rock, Storage</t>
  </si>
  <si>
    <t>Bri Ogdon</t>
  </si>
  <si>
    <t>Check #386</t>
  </si>
  <si>
    <t>100 Families Sebastian Alliance meeting -September</t>
  </si>
  <si>
    <t>Check #387</t>
  </si>
  <si>
    <t>100 Families Sebastian Alliance meeting -October</t>
  </si>
  <si>
    <t>UCA meetings, UAMS Sam Quinones meeting, UALR for Midsouth Press Release</t>
  </si>
  <si>
    <t>Check #389</t>
  </si>
  <si>
    <t>UCA Fraternity meetings, storage trips</t>
  </si>
  <si>
    <t>Check #390</t>
  </si>
  <si>
    <t>Sebastian County Alliance Meeting</t>
  </si>
  <si>
    <t>Check #391</t>
  </si>
  <si>
    <t>UCA Fraternity Meetings</t>
  </si>
  <si>
    <t>Check 392</t>
  </si>
  <si>
    <t>Benton Co. Alliance Meeting</t>
  </si>
  <si>
    <t>Check 393</t>
  </si>
  <si>
    <t>Storage, Fraternity/Sorority Meetings, Twin Lakes Rotary Club Meeting, Pulaski County Alliance Meeting</t>
  </si>
  <si>
    <t>Check 394</t>
  </si>
  <si>
    <t>Sam's Club for Grief Retreat</t>
  </si>
  <si>
    <t>Check 395</t>
  </si>
  <si>
    <t>Fraternity/Sorority Meetings @ UCA, Twin Lakes Rotary Club Meeting, Sam's Club and Hobby Lobby for Grief Retreat</t>
  </si>
  <si>
    <t>Hilton</t>
  </si>
  <si>
    <t xml:space="preserve">Hotel </t>
  </si>
  <si>
    <t xml:space="preserve">Documentary screening </t>
  </si>
  <si>
    <t>HIlton</t>
  </si>
  <si>
    <t>Hotel credit</t>
  </si>
  <si>
    <t>CAncellation of PTEA room</t>
  </si>
  <si>
    <t>Check 396</t>
  </si>
  <si>
    <t xml:space="preserve">Urn Delivery </t>
  </si>
  <si>
    <t>Check 397</t>
  </si>
  <si>
    <t>UCA, Storage, Mississippi County Alliance Meeting, Office Depot</t>
  </si>
  <si>
    <t>Check 398</t>
  </si>
  <si>
    <t>Storage to get retreat supplies</t>
  </si>
  <si>
    <t>Turf Catering</t>
  </si>
  <si>
    <t>Per Diem - Meals</t>
  </si>
  <si>
    <t>Staci James, Bri Ogdon, Meagan Atchison</t>
  </si>
  <si>
    <t>Hotel Hot Springs</t>
  </si>
  <si>
    <t>Hotel</t>
  </si>
  <si>
    <t>Stop Overdose Summit, Garland Co. Alliance Meeting</t>
  </si>
  <si>
    <t>Hotel  Hot Springs</t>
  </si>
  <si>
    <t xml:space="preserve">Stop Overdose Summit </t>
  </si>
  <si>
    <t>Stop Overdose Summit</t>
  </si>
  <si>
    <t>Rocky's Corner</t>
  </si>
  <si>
    <t>Check 401</t>
  </si>
  <si>
    <t>UCA speaking engagement, Meeting with Greek Host Committee, Office Depot, Stop Overdose Summit, Garland Co. Alliance Meeting</t>
  </si>
  <si>
    <t>Check 402</t>
  </si>
  <si>
    <t>Overdose Summit</t>
  </si>
  <si>
    <t>Check 403</t>
  </si>
  <si>
    <t>Retreat preparation, Overdose Summit, Retreat</t>
  </si>
  <si>
    <t>Storage, Documentary screening TGIF dinner with documentary, KATV interview, airport</t>
  </si>
  <si>
    <t>CashApp (total $339.13, mileage of $325.46 + 13.67 for supplies)</t>
  </si>
  <si>
    <t>Post Office, multiple trips to UCA and Storage Unit, Conway Copies, Office Depot Walgreens, Greene County Alliance Meeting, Pulaski County Alliance Meeting</t>
  </si>
  <si>
    <t>CashApp</t>
  </si>
  <si>
    <t>UPS Store, ARORP Partners meeting</t>
  </si>
  <si>
    <t>Check 414</t>
  </si>
  <si>
    <t>Christmas TLC for TNT meeting</t>
  </si>
  <si>
    <t>Check 413</t>
  </si>
  <si>
    <t>Milerage</t>
  </si>
  <si>
    <t>ARORP Partners Meeting</t>
  </si>
  <si>
    <t>Check 416</t>
  </si>
  <si>
    <t>Storage unit to drop off Bri Ogdon's equipment</t>
  </si>
  <si>
    <t>Check 417</t>
  </si>
  <si>
    <t>Angel gift drop off for Christmas</t>
  </si>
  <si>
    <t>Check 418</t>
  </si>
  <si>
    <t>Angel gift drop off for Christmas (Benton, Hope, Newport, Lonoke)</t>
  </si>
  <si>
    <t>Organization Name: Hope Movement Coalition</t>
  </si>
  <si>
    <t>Project Title:  You Are Not Alone</t>
  </si>
  <si>
    <t>Quarter: 8</t>
  </si>
  <si>
    <t>SPEND TO DATE</t>
  </si>
  <si>
    <t>SPEND TO DATE NOTES</t>
  </si>
  <si>
    <t>PLAN TO SPEND NOTES</t>
  </si>
  <si>
    <t>Will return excess funding</t>
  </si>
  <si>
    <t>DOES THIS PLAN ALIGN WITH PROJECT MILESTONES</t>
  </si>
  <si>
    <t>YES</t>
  </si>
  <si>
    <t>Approved amount spent</t>
  </si>
  <si>
    <t>See Tab Employee Salary</t>
  </si>
  <si>
    <t>See Tab Payroll Taxes</t>
  </si>
  <si>
    <t>See Tab Sal Medical Insurance</t>
  </si>
  <si>
    <t>See Tab Op Equip Software</t>
  </si>
  <si>
    <t>See Tab Op Equip Supplies</t>
  </si>
  <si>
    <t>See Tab Op Equip Storage</t>
  </si>
  <si>
    <t>Purchase Commercial Insurance with added umberella policy in the amount of 2174.54 from Boone Ritter Insurance on 2/2/24</t>
  </si>
  <si>
    <t>Purchase LCS training for one employee in the amount of $3,000.00 from CWC Alliance on 4/23/24</t>
  </si>
  <si>
    <t>See Tab Printing and Shipping</t>
  </si>
  <si>
    <t>Paid Platform Annual Prescription in the amount of $12,000.00 to Partnership to End Addiction on 3/12/24</t>
  </si>
  <si>
    <t>Paid for Videography, review and highlight reel in the amount of $1,500.00 to KB Studios on 8/31/24</t>
  </si>
  <si>
    <t>See Tab Accounting/CPA</t>
  </si>
  <si>
    <t>See Tab Grief Course</t>
  </si>
  <si>
    <t>See Tab Grief Management Conference</t>
  </si>
  <si>
    <t>See Tab Children Therapy</t>
  </si>
  <si>
    <t>See Tab BTG</t>
  </si>
  <si>
    <t>See Tab Program Advertising</t>
  </si>
  <si>
    <t>See Tab Travel</t>
  </si>
  <si>
    <t>See Tab Website Support</t>
  </si>
  <si>
    <t>See Tab Websit Revisions</t>
  </si>
  <si>
    <t>See Tab Graphic Design</t>
  </si>
  <si>
    <t>January  - required insurance - 13.00, 10x15 unit rental -149.00</t>
  </si>
  <si>
    <t>February - required insurance - 13.00, 10x15 unit rental - 149.00</t>
  </si>
  <si>
    <t>March - required rental insurance - 13.00, 10x15 unit rental - 149.00</t>
  </si>
  <si>
    <t>Changed to 10x10 Unit - Prorated March Rent</t>
  </si>
  <si>
    <t>April - required insurance 13.00, 10x10 unit rental 159.00 (annual rate increase now in effect)</t>
  </si>
  <si>
    <t>May - required insurance 13.00, 10x10 unit rental - 159.00</t>
  </si>
  <si>
    <t>June - required insurance 13.00, 10x10 unit rental 159.00</t>
  </si>
  <si>
    <t>July - required insurance 13.00, 10x10 unit rental 159.00</t>
  </si>
  <si>
    <t>August - required insurance - 13.00, large pages receipt - 50.00 to receive packages for BTG, 10x10 unit rental 159.00</t>
  </si>
  <si>
    <t>September - required insurance 13.00, 10x15 unit rental 120.00</t>
  </si>
  <si>
    <t>October - required insurance - 13.00, 10x15 unit rental</t>
  </si>
  <si>
    <t>November - required insurance 13.00, 10x15 unit rental 120.00</t>
  </si>
  <si>
    <t>December required insurance - 13.00, 10x15 unit rental 120.00</t>
  </si>
  <si>
    <t>Budget</t>
  </si>
  <si>
    <t>Balance</t>
  </si>
  <si>
    <t>Case Manager #1 Payroll</t>
  </si>
  <si>
    <t>GL 7010</t>
  </si>
  <si>
    <t>Gross Pay</t>
  </si>
  <si>
    <t>Net Pay</t>
  </si>
  <si>
    <t>Employee</t>
  </si>
  <si>
    <t>Pay Period</t>
  </si>
  <si>
    <t>Check #</t>
  </si>
  <si>
    <t>Christina Butler</t>
  </si>
  <si>
    <t>12/30/2024 - 1/5/2024</t>
  </si>
  <si>
    <t>1/6/2024 - 1/12/2024</t>
  </si>
  <si>
    <t>1/27/2024 - 2/2/2024</t>
  </si>
  <si>
    <t>2/3/2024 - 2/9/2024</t>
  </si>
  <si>
    <t>2/10/2024 - 2/16/2024</t>
  </si>
  <si>
    <t>2/17/2024 - 2/23/2024</t>
  </si>
  <si>
    <t>2/24/2024 - 3/1/2024</t>
  </si>
  <si>
    <t>3/2/2024 - 3/8/2024</t>
  </si>
  <si>
    <t>3/9/2024 - 3/15/2024</t>
  </si>
  <si>
    <t>3/16/2024 - 3/22/2024</t>
  </si>
  <si>
    <t>3/23/2024 - 3/29/2024</t>
  </si>
  <si>
    <t>3/30/3034 - 4/5/2024</t>
  </si>
  <si>
    <t>4/6/2024 - 4/12/2024</t>
  </si>
  <si>
    <t>4/13/2024 - 4/19/2024</t>
  </si>
  <si>
    <t>4/20/2024 - 4/26/2024</t>
  </si>
  <si>
    <t>4/27/2024 - 5/3/2024</t>
  </si>
  <si>
    <t>5/4/2024 - 5/10/2024</t>
  </si>
  <si>
    <t>5/11/2024 - 5/17/2024</t>
  </si>
  <si>
    <t>5/18/2024 - 5/24/2024</t>
  </si>
  <si>
    <t>5/25/2024 - 5/31/2024</t>
  </si>
  <si>
    <t>6/1/2024 - 6/7/2024</t>
  </si>
  <si>
    <t>6/8/2024 - 6/14/2024</t>
  </si>
  <si>
    <t>6/15/2024 - 6/21/2024</t>
  </si>
  <si>
    <t>6/22/2024 - 6/28/2024</t>
  </si>
  <si>
    <t>6/29/2024 - 7/5/2024</t>
  </si>
  <si>
    <t>7/6/2024 - 7/12/2024</t>
  </si>
  <si>
    <t>7/13/2024 - 7/19/2024</t>
  </si>
  <si>
    <t>7/20/2024 - 7/26/2024</t>
  </si>
  <si>
    <t>7/27/2024 - 8/2/2024</t>
  </si>
  <si>
    <t>8/3/2024 - 8/9/2024</t>
  </si>
  <si>
    <t>8/10/2024 - 8/16/2024</t>
  </si>
  <si>
    <t>8/17/2024 - 8/23/2024</t>
  </si>
  <si>
    <t>8/24/2024 - 8/30/2024</t>
  </si>
  <si>
    <t>8/31/2024 - 9/6/2024</t>
  </si>
  <si>
    <t>9/7/2024 - 9/13/2024</t>
  </si>
  <si>
    <t>9/14/2024 - 9/20/2024</t>
  </si>
  <si>
    <t>9/21/2024 - 9/27/2024</t>
  </si>
  <si>
    <t>9/28/2024 - 10/4/2024</t>
  </si>
  <si>
    <t>10/5/2024 - 10/11/2024</t>
  </si>
  <si>
    <t>10/12/2024 - 10/18/2024</t>
  </si>
  <si>
    <t>10/19/2024 - 10/25/2024</t>
  </si>
  <si>
    <t>10/26/2024 - 11/1/2024</t>
  </si>
  <si>
    <t>11/2/2024 - 11/8/2024</t>
  </si>
  <si>
    <t>11/9/2024 - 11/15/2025</t>
  </si>
  <si>
    <t>11/16/2024 - 11/22/2024</t>
  </si>
  <si>
    <t>11/23/2024 - 11/29/2024</t>
  </si>
  <si>
    <t>11/30/2024 - 12/6/2024</t>
  </si>
  <si>
    <t>12/7/2024 - 12/13/2024</t>
  </si>
  <si>
    <t>12/14/2024 - 12/20/2024</t>
  </si>
  <si>
    <t>12/21/2024 - 12/27/2024</t>
  </si>
  <si>
    <t>Case Manager #2 Payroll</t>
  </si>
  <si>
    <t xml:space="preserve">Check # </t>
  </si>
  <si>
    <t>1/13/2024 - 1/19/2024</t>
  </si>
  <si>
    <t>1/20/2024 - 1/26/2026</t>
  </si>
  <si>
    <t>2/24/2024 - 3/1/2204</t>
  </si>
  <si>
    <t>3/30/2024 - 4/5/2024</t>
  </si>
  <si>
    <t>5/25/2024 - 5/31/2204</t>
  </si>
  <si>
    <t>7/6/2024 - 7/12/2204</t>
  </si>
  <si>
    <t>11/9/2024 - 11/15/2024</t>
  </si>
  <si>
    <t>11/23/2204 - 11/29/2024</t>
  </si>
  <si>
    <t>Director of Operations and Family Services Payroll</t>
  </si>
  <si>
    <t>GL 7030</t>
  </si>
  <si>
    <t>Rachel Solis</t>
  </si>
  <si>
    <t>Rachel Solis - amount includes 48 PTO upon termination</t>
  </si>
  <si>
    <t>Executive Director Payroll</t>
  </si>
  <si>
    <t>GL 7020</t>
  </si>
  <si>
    <t>State and Fed Qtr 1</t>
  </si>
  <si>
    <t>State and Fed Qtr2</t>
  </si>
  <si>
    <t>State and Fed Qtr3</t>
  </si>
  <si>
    <t>Bookkeeping (last month of promotional 50% off discount)</t>
  </si>
  <si>
    <t>DOFS</t>
  </si>
  <si>
    <t>Bookkeeping</t>
  </si>
  <si>
    <t>ED, DOFS</t>
  </si>
  <si>
    <t xml:space="preserve">ED, </t>
  </si>
  <si>
    <t xml:space="preserve">Zoom </t>
  </si>
  <si>
    <t>4 - 3 Ring Binders @17.79, tax 6.14</t>
  </si>
  <si>
    <t>Starting Office Supplies: file folders x2, legal pads - 4.32, hanging file folders - 9.97, paper/binder clips 5.12, staples - .97, stapler - 5.36, calculator - 5.62, post-its - 15.72, pens x2 @2.97, highlighters - 2.10, whiteout tape - 4.97, printer paper - 25.27, tax - 8.87</t>
  </si>
  <si>
    <t>Case Manager 2</t>
  </si>
  <si>
    <t>Starting Office Supplies: supplies bag - 1.79, tab dividers - 2.21,  wireless mouse -19.99 , desk organizer trays - 22.99,  file fasteners - 7.69,  file box - 11.24, 3 hole punch x2 @6.09, tax - 7.42</t>
  </si>
  <si>
    <t>Desktop calendar - 7.99, tax .70 (less gift card $3.75)</t>
  </si>
  <si>
    <t>Vista Print</t>
  </si>
  <si>
    <t>500 Business Cards for Northwest Arkansas Facilitator - 25.99, less discount -7.54, shipping 5.99, tax 2.01</t>
  </si>
  <si>
    <t>Namebadge.com</t>
  </si>
  <si>
    <t>4 Staff name badges @12.49, less coupon 7.49, production price - 4.99, shipping - 8.99, tax - 5.79</t>
  </si>
  <si>
    <t>DOFS/ED/CM1/CM2</t>
  </si>
  <si>
    <t>Pilot Rocketbook pen - 8.59, tax .82</t>
  </si>
  <si>
    <t>Keyboard -39.99, tax 3.80, less rewards 34.54</t>
  </si>
  <si>
    <t>2 hanging file folders @12.68, 2 drawer filing cabinet - 69.00, tax 9.20</t>
  </si>
  <si>
    <t>2 HP 67XL Toner Cartridges @45.89, envelopes - 14.99, tax 10.14, less rewards $7.20</t>
  </si>
  <si>
    <t>Case Manager 1</t>
  </si>
  <si>
    <t>Wal-Mart</t>
  </si>
  <si>
    <t>Premium copy paper for sponsorship decks - 12.27, Premium copy paper for sponsorship decks 10.27, tax 2.20</t>
  </si>
  <si>
    <t>ARORP account checks 29.22, processing - 6.53, tax 2.95</t>
  </si>
  <si>
    <t>HP</t>
  </si>
  <si>
    <t>computer charger - 36.00, tax - 3.42</t>
  </si>
  <si>
    <t xml:space="preserve">500 Chair of Development Business Cards - 41.99, shipping 7.99, tax - 4.99 </t>
  </si>
  <si>
    <t>CD</t>
  </si>
  <si>
    <t>HP 923 Ink Cartridges - 78.89, index cards - 24.99, tax 8.96</t>
  </si>
  <si>
    <t>2 ER Fund checks @ 42.06, check binder - 16.40, processing - 30.11, tax 12.42</t>
  </si>
  <si>
    <t xml:space="preserve"> copy paper - 27.47, Hanging folders - 12.68, tax - 3.96 </t>
  </si>
  <si>
    <t>3 T822 Ink Cartridges @85.49, tax 24.36</t>
  </si>
  <si>
    <t>2 Labels for nametags @22.79, shipping labels $109.99, tax 14.78, less 6.84 rewards</t>
  </si>
  <si>
    <t>Name Badges, Inc.</t>
  </si>
  <si>
    <t>4 - Staff Name Badges @12.49, less coupon - 11.24, production - 4.99, shipping - 8.99, tax 7.96</t>
  </si>
  <si>
    <t>tape - 3.24, sharpies - 4.87, scissors - 2.28, plastic container for raffles - 2.97, measuring wheel 32.88, tax 4.39</t>
  </si>
  <si>
    <t>mobile charger for HMC phone and laptops - 44.99, tax 4.27</t>
  </si>
  <si>
    <t>Storage Tub - 29.98, tax 2.59</t>
  </si>
  <si>
    <t>Business Cards 95.00 - no tax (Ch 373, split with $275.00 printing and shipping for brochures)</t>
  </si>
  <si>
    <t>sheet protectors - 16.99, tax 1.61</t>
  </si>
  <si>
    <t>Filing Cabinet - 89.99, hanging file folders - 20.47, tax 10.49</t>
  </si>
  <si>
    <t>Large mailing envelopes - 15.99, tax 1.52, less rewards 8.12</t>
  </si>
  <si>
    <t>Bottled Water for FDI screening 3.17, tax .08</t>
  </si>
  <si>
    <t>Black paper 4.29, scotch tape for FDI screening - 5.29, tax .84</t>
  </si>
  <si>
    <t>Binder clips - 5.59, binder clipes - 5.51, staple remover - 5.11, tax 1.54</t>
  </si>
  <si>
    <t>8wk Grief</t>
  </si>
  <si>
    <t>GL 4010</t>
  </si>
  <si>
    <t>Pens - 30.49, 46 folders @.45, 4 folders @ 1.69, tax 5.51</t>
  </si>
  <si>
    <t>Printing 100 Grieving in Recovery books @ 6.24, tax 59.28</t>
  </si>
  <si>
    <t xml:space="preserve">Budget </t>
  </si>
  <si>
    <t xml:space="preserve">Balance </t>
  </si>
  <si>
    <t>Animal Group Therapy</t>
  </si>
  <si>
    <t>GL 4700</t>
  </si>
  <si>
    <t>Amplify</t>
  </si>
  <si>
    <t>11 custom tees for participants @16.00, no tax</t>
  </si>
  <si>
    <t>TLC, Incorporated</t>
  </si>
  <si>
    <t>Session Fee - $500.00, no tax (since sessions were combined we were only charged for one session)</t>
  </si>
  <si>
    <t>Running Pony (Check # 214)</t>
  </si>
  <si>
    <t>February Digital Marketing and Social Media (invoice # 24-1037)</t>
  </si>
  <si>
    <t>Running Pony (Check # 215)</t>
  </si>
  <si>
    <t>March Digital Marketing and Social Media (invoice # 24-1038)</t>
  </si>
  <si>
    <t>Running Pony (Check # 216)</t>
  </si>
  <si>
    <t>April Digital Marketing and Social Media (invoice # 24-1063)</t>
  </si>
  <si>
    <t>Running Pony (Check #358)</t>
  </si>
  <si>
    <t>May Digital Marketing and Social Media (invoice 24-1113)</t>
  </si>
  <si>
    <t>Running Pony  (Check #360)</t>
  </si>
  <si>
    <t>June Digital Marketing and Social Media (invoice 24-1151)</t>
  </si>
  <si>
    <t>Running Pony (Check 363)</t>
  </si>
  <si>
    <t>July Digital Marketing and Social Media (invoice 24-1172)</t>
  </si>
  <si>
    <t>Running Pony (Check 364)</t>
  </si>
  <si>
    <t>August Digital Marketing and Social Media (invoice 24-1195)</t>
  </si>
  <si>
    <t>Running Pony (Check 377)</t>
  </si>
  <si>
    <t>September Digital Marketing and Social Media (invoice 24-1240)</t>
  </si>
  <si>
    <t>EOY Review Copies - 297 copies @ .17, 150 copies hole punched @ .01, tax 4.48</t>
  </si>
  <si>
    <t>EOY Review Copies - 108 copies @ .17, 54 copies hole punched  @ .01, tax 1.63</t>
  </si>
  <si>
    <t>EOY Review Copies - 80 copies @ .17, tax .67</t>
  </si>
  <si>
    <t>DOFS/ED</t>
  </si>
  <si>
    <t>EOY Review Copies - 294 copies @ .17, 148 copies hole punched @ .01, tax 4.44</t>
  </si>
  <si>
    <t>EOY Review Copies - 166 copies @ .17, 84 copies hole punched @ .01, tax 2.51</t>
  </si>
  <si>
    <t>EOY Review Copies - 72 copies @ .17, 36 copies hole punched @ .01, tax 1.09</t>
  </si>
  <si>
    <t>FedEx</t>
  </si>
  <si>
    <t xml:space="preserve">EOY Review Copies - 239 copies @ .56, less discount 9.56, priority fee 35.00, tax 13.74 </t>
  </si>
  <si>
    <t>Shipping Bank Files to DOFS - 2 packages @ 9.85</t>
  </si>
  <si>
    <t>Priority Mail - NASW Exhibitor Registration and Payment</t>
  </si>
  <si>
    <t>PTEA flyers (qty 300) @.33, Grieving in Recovery flyers (qty 30)@.36, tax 10.40, less 72.96 credit, less 9.37 rewards</t>
  </si>
  <si>
    <t>Priority Mail - PTEA renewal check</t>
  </si>
  <si>
    <t>Brochures sent to Jenny Neville for NWA meetings</t>
  </si>
  <si>
    <t>Priority Mail - Running Pony Invoice checks</t>
  </si>
  <si>
    <t>500 Brochures - no tax</t>
  </si>
  <si>
    <t>1000 1st Responder Cards, 2000 Brochures, 1000 Funeral Cards - no tax</t>
  </si>
  <si>
    <t>stamps</t>
  </si>
  <si>
    <t>Brochures to Van Buren Rescue Squad - 9.85, and Families in Addiction 9.85</t>
  </si>
  <si>
    <t>Brochures to Springdale Fire Department</t>
  </si>
  <si>
    <t>Priority Mail - Route 66 Printing</t>
  </si>
  <si>
    <t>Brochures sent to UAMS - 9.85, States Attorney - 9.85, and Ozark Mtn. Funeral Home 9.85 - DEA Family Liason, Joanna Anderko - 9.85</t>
  </si>
  <si>
    <t>1000 brochures - no tax</t>
  </si>
  <si>
    <t>Printing of 200 BTG fliers for ORT Conference</t>
  </si>
  <si>
    <t>CM1</t>
  </si>
  <si>
    <t>500 Brochures for BTG (Chk 373 split with Supplies $95 Business Cards)</t>
  </si>
  <si>
    <t xml:space="preserve">300 BTG fliers @.80 </t>
  </si>
  <si>
    <t>Printing of 500 Nalxone instruction sheets for BTG @1.04, tax 29.88, less rewards 209.66)</t>
  </si>
  <si>
    <t>200 FDI Fliers for Drug Summit @ .58, tax 10.15</t>
  </si>
  <si>
    <t>28x40 FDI poster - 45.00, 2 4x8 FDI banners @80.00, shipping 45.00, no tax(CH 405)</t>
  </si>
  <si>
    <t>Business select annual membership to continue receiving discounts, no tax</t>
  </si>
  <si>
    <t>500 FDI Fliers for UCA and Conway businesses @.58, tax 25.38</t>
  </si>
  <si>
    <t>Directional and parking Signs for FDI</t>
  </si>
  <si>
    <t>Shipping for FDI Step and Repeat to Nashville - shipping 305.79, box 13.59, tax on box 1.22, packing materials - 11.05, tax on packing materials .97, package service fee 5.95</t>
  </si>
  <si>
    <t>Shipping for FDI Movie Posters and Banners, shipping 137.04 no tax</t>
  </si>
  <si>
    <t>Overnight Shipping for delinquent Printing Invoice</t>
  </si>
  <si>
    <t>EOY Review Copies  - 46@.16, Tax .70</t>
  </si>
  <si>
    <t>EOY Review Copies - 482 @ .16, tax 7.33</t>
  </si>
  <si>
    <t>EOY Review Copies - 110 @ .16, tax 1.67</t>
  </si>
  <si>
    <t>EOY Review Copies - 184 @.16, tax 2.80</t>
  </si>
  <si>
    <t>SCR Weddings &amp; Events</t>
  </si>
  <si>
    <t>Facility Fee</t>
  </si>
  <si>
    <t>Natural LIfe</t>
  </si>
  <si>
    <t>7 - 3 set Bags for Memorial Items 42.00, shipping 7.95, AR state tax 3.25, AR County tax .75</t>
  </si>
  <si>
    <t>23 Grief Journals @ 8.97, tax 17.02</t>
  </si>
  <si>
    <t>20 Memorial ornaments @2.49, tax 4.73</t>
  </si>
  <si>
    <t>Snacks and Drinkgs for attendees, Solo cups 12.48, disposable coffee cups 13.98, case of Coke 17.58. 2 cases diet dr pepper @ 17.58, case Dr. Pepper  17.58, Case of Diet Coke  17.58, paper plates 14.98, Belvita biscuits 12.98, Planters nut mix 10.88, Nature's Garden trail mix 9.98, Nature's Garden Probiotic Immune Booster trail mix 10.98, 2 boxes cocoa @ 14.98, Folgers Coffee 12.98, Hershey's mini candy bars 19.98, tax 18.26</t>
  </si>
  <si>
    <t xml:space="preserve">CRM Grounding Tools - CC B 19 @13.99,  Rising Above Grief tools 1 set of 8 crowns @ 13.99, tax 24.41 </t>
  </si>
  <si>
    <t>CRM Resourcing Tools - 1 set of 20 Agate stones 16.99, tax 1.40</t>
  </si>
  <si>
    <t>4 - 6 pack Supply bags @ 8.99, tax 2.96</t>
  </si>
  <si>
    <t>Art Therapy (Ch 404) - no tax</t>
  </si>
  <si>
    <t>Lunch 11/9 20 @ 16.00,  and Breakfast 11/10 20 @ 13.00, sales tax 47.85</t>
  </si>
  <si>
    <t>Dinner 11/8 20 @ 18.00, Bkfst 11/9 20 @ 12.00, Dinner 11/9 20 @ 30.00, no sales tax (Ch 400)</t>
  </si>
  <si>
    <t>supplies for breakout sessions - 2 sharpies @ 2.00, Snacks - Popcorn 5.00, tax .14, tax .37</t>
  </si>
  <si>
    <t>Supplies for sessions, drinks, CRM Grounding tools 4 @ 5.97, Coffee Creamer 3@ 3.97, coffee Creamer 2.78, Coffee Creamer 3.97, Unsweet tea 3.48, Orange Juice 2@ 8.28, Pretzels 7.58,  Gallon bags 3.78, Pretzels 2@7.58, tin foil 1.98, Sugar for coffee 2@ 2.12, no calorie sweetner 1.44, 50 count paper plates 2.98, 100 count paper plates 5.54, 2 gallons of sweet tea @ 3.48, butter 5.93, sweet tea 2.98, 2 40 packs of bottled water @ 5.36, 24 pk water 3.64, sweet tea 3.48, tax 5.14, tax 3.06</t>
  </si>
  <si>
    <t>n/c</t>
  </si>
  <si>
    <t>UHC (credit of 585.89 applied for overage in 12/23)</t>
  </si>
  <si>
    <t>Bridge the Gap</t>
  </si>
  <si>
    <t>GL 4610</t>
  </si>
  <si>
    <t>Wristband Bros</t>
  </si>
  <si>
    <t>HMC wristbands - no tax</t>
  </si>
  <si>
    <t>Wristband.com</t>
  </si>
  <si>
    <t>BTG 2024 wristbands - no tax</t>
  </si>
  <si>
    <t>Cent AR Entertainment</t>
  </si>
  <si>
    <t>Deposit 625.00, non-cash charge 21.88</t>
  </si>
  <si>
    <t>500 HMC/BTG Stickers 149.25, tax 12.31</t>
  </si>
  <si>
    <t>Invoice #3079 - Deposit for Banner Stands. Ck# 361 $2500.00 &amp; Ck#418 $440.00</t>
  </si>
  <si>
    <t>Arkansas.gov</t>
  </si>
  <si>
    <t>Certificate of Good Standing requested by City of NLR - 25.00 fee, 3.00 service charge</t>
  </si>
  <si>
    <t>City of NLR</t>
  </si>
  <si>
    <t xml:space="preserve">Riverfront Park Use Fee </t>
  </si>
  <si>
    <t>Ofice Depot</t>
  </si>
  <si>
    <t>Printing of 100 BTG flyers @ .59, less 11.80 in reqards, ,tax 4.07</t>
  </si>
  <si>
    <t>Rt. 66 Printing</t>
  </si>
  <si>
    <t>(6) 4x8 HMC, BTG and Sponsor Banners @ 80.00 - split with merch paid from sustainability - Invoice 102</t>
  </si>
  <si>
    <t>All Promos</t>
  </si>
  <si>
    <t xml:space="preserve">500 BTG/HMC hot packs/cold packs @ 1.02, set up 50.00, shipping 190.04, less discount  76.50 </t>
  </si>
  <si>
    <t xml:space="preserve">Rt. 66 Printing </t>
  </si>
  <si>
    <t>150 BTG Tee shirts @ 16.00, no tax</t>
  </si>
  <si>
    <t>Academy</t>
  </si>
  <si>
    <t>3 Tents -  Registration, HMC and Merch @99.99, tax 28.50</t>
  </si>
  <si>
    <t>Academy Sports</t>
  </si>
  <si>
    <t>Naloxone Tent 99.00, tax 9.75</t>
  </si>
  <si>
    <t>Cent Ar Entertainment</t>
  </si>
  <si>
    <t>Stage and Sound Balance 530.00, non-cash charge 18.55</t>
  </si>
  <si>
    <t>AR Protable Toilets</t>
  </si>
  <si>
    <t>4 toilets @ 125.00, dumpster 435.00, tax 98.18</t>
  </si>
  <si>
    <t>Purple glow sticks - 5 packs of 25 @ 14.99, 7 packs of 25 @14.99, 3 packs of 25 @ 14.99, tax 38.70</t>
  </si>
  <si>
    <t>Rt. 66 Signs</t>
  </si>
  <si>
    <t>3 BTG Staff tees@ 16.00, 4 BTG Staff shirts (2x-3x) @17.00, 2 BTG staff tees (youth sizes) @ 16.00, 6 Peer tees @ 16.00, no tax</t>
  </si>
  <si>
    <t>Purple glow sticks - 4 packs of 25 @ 14.99, 15 packs of 25 @ 14.99, 11 packs of 25 @ 14.99, tax 19.35</t>
  </si>
  <si>
    <t>6 chairs for registration, HMC, Naloxone and merch tents @5.99, tax 3.41</t>
  </si>
  <si>
    <t>4 Tubs with wheels to transport and store Naloxone @ 22.97, tax 9.57</t>
  </si>
  <si>
    <t>4x8 Angel Banners 1 and 2 @ 80.00, no tax</t>
  </si>
  <si>
    <t>4x8 LVOF Banners - 10 LVOF @ 106.00, 2 Teen @ 106.00, no tax</t>
  </si>
  <si>
    <t>Balance on 50 Banner Stands</t>
  </si>
  <si>
    <t>Harbor Freight</t>
  </si>
  <si>
    <t>2 Pink construction line for vendor placement @4.99, tax .86</t>
  </si>
  <si>
    <t>7 packages tarp bungees for banner stands @ 6.99, tax 4.20</t>
  </si>
  <si>
    <t>Lowes</t>
  </si>
  <si>
    <t>40 Bricks for Vendor booth placement @ .58, tote to carry bricks @ 9.98, tax 2.86</t>
  </si>
  <si>
    <t>Uhaul</t>
  </si>
  <si>
    <t xml:space="preserve">truck rental for moving BTG equipment 108.51, rental fee 40.00, vehicle recovery fee 5.25, environmental fee 2.00, tax 21.81 </t>
  </si>
  <si>
    <t>Refund $500 Deposit for BTG</t>
  </si>
  <si>
    <t>Rt 66 Signs (Check 378)</t>
  </si>
  <si>
    <t>4 Angel Family Banners @ 150.00, shihpping 57.00, no tax</t>
  </si>
  <si>
    <t>Running Pony (Check # 217)</t>
  </si>
  <si>
    <t>Q1 Website Hosting/Updates</t>
  </si>
  <si>
    <t>Service Invoice: weekly Paychex Flex Select service 55.90, quarter end delivery 15.00, year-end handling 26.00, less client discount 35.22</t>
  </si>
  <si>
    <t>Service Invoice: weekly Paychex Flex Select service 55.90, W2 processing, less client discount 162.72</t>
  </si>
  <si>
    <t>Service Invoice: weekly Paychex Flex Select service 55.90, less client discount 35.22</t>
  </si>
  <si>
    <t>Service Invoice: weekly Paychex Flex Select service (one less employee in system) 52.80, less client discount 33.27</t>
  </si>
  <si>
    <t>Acount Maintenance Fees - charge for BOB 35.00, less credit 7.94, ACH fee 25.00</t>
  </si>
  <si>
    <t>Account Fee - SIC</t>
  </si>
  <si>
    <t>Account Mainenance Fees charge for BOB 35.00, less credit 16.06, ACH fee 25.00</t>
  </si>
  <si>
    <t>Account Maintenance Fees charge for BOB 35.00, less credit 11.94, ACH fee 25.00</t>
  </si>
  <si>
    <t>Service Invoice: weekly Paychex Flex Select service 55.90, less client discount 35.22, quarter end delivery 15.00</t>
  </si>
  <si>
    <t>Service Invoice: weekly Paychex Flex Select service 59.00, less client discount 35.22</t>
  </si>
  <si>
    <t>Account Maintenance Fees charge for BOB 35.00, less credit 8.88, ACH fee 25.00</t>
  </si>
  <si>
    <t>Service Invoice: weekly Paychex Flex Select service 59.20, less client discount 37.30</t>
  </si>
  <si>
    <t>Account Maintenance Fees charge for BOB 35.00, less credit 5.99, ACH fee 25.00</t>
  </si>
  <si>
    <t>Account Maintenance Fees charge for BOB 35.00, less credit 14.76, ACH fee 25.00</t>
  </si>
  <si>
    <t>Service Invoice: weekly Paychex Flex Select service 59.20, quarter end delivery 18.00, less client discount 37.30</t>
  </si>
  <si>
    <t>Account Mainenance Fees charge for BOB 35.00, less credit 13.52, ACH fee 25.00</t>
  </si>
  <si>
    <t>Review of Financial Statement and Filing of 2023 990</t>
  </si>
  <si>
    <t>Pay.Gov</t>
  </si>
  <si>
    <t>Filing fee to change status from Private Foundation to Public Foundation</t>
  </si>
  <si>
    <t>Account Maintenance Fees charge for BOB 35.00, less credit 8.24, ACH fee 25.00</t>
  </si>
  <si>
    <t>Service Invoice: weekly Paychex Flex Select service 59.20, less 22.39 client credit</t>
  </si>
  <si>
    <t>Account Mainenance Fees charge for BOB 35.00, less credit 4.56, ACH fee 25.00</t>
  </si>
  <si>
    <t>Service Invoice: weekly Paychex Flex Select service 55.90, less 21.14 client credit, quarter end delivery 18.00</t>
  </si>
  <si>
    <t xml:space="preserve">Service Invoice: weekly Paychex Flex Select service 55.90, less 21.14 client credit </t>
  </si>
  <si>
    <t>Service Invoice: weekly Paychex Flex Select service 55.90, less 21.14 client credit</t>
  </si>
  <si>
    <t>SErvice Invoice: weekly Paychex Flex Select service 55.90, less 21.14 client credit</t>
  </si>
  <si>
    <t>Account Maintenance Fees charge for BOB 35.00, less 10.85 credit, ACH fee 25.00</t>
  </si>
  <si>
    <t>Service Invoice: Weekly Paychex Flex Select service 55.90, less 21.14 client credit</t>
  </si>
  <si>
    <t>Service Invoice: Weekly Paychex Flex Select service 52.60, less 19.89 client discount</t>
  </si>
  <si>
    <t>Account Maintenance Fees charge for BOB 35.00, less 9.07 credit, ACH fee 25.00</t>
  </si>
  <si>
    <t>Account Mainenance Fees charge for BOB 35.00, less 8.22 credit, ACH fee 25.00</t>
  </si>
  <si>
    <t>Insurance</t>
  </si>
  <si>
    <t>GL 7410</t>
  </si>
  <si>
    <t>Boone Ritter</t>
  </si>
  <si>
    <t>Professional and Omission Insurance - policy 2101.00, fee to add umbrella  73.54</t>
  </si>
  <si>
    <t>Staff/Training</t>
  </si>
  <si>
    <t>GL 8010</t>
  </si>
  <si>
    <t>CWC</t>
  </si>
  <si>
    <t>LCS Training - 3000.00 - 1 employee</t>
  </si>
  <si>
    <t>IT Graphic Design</t>
  </si>
  <si>
    <t>GL 5220</t>
  </si>
  <si>
    <t>Running Pony (Check #362)</t>
  </si>
  <si>
    <t>Graphic Design</t>
  </si>
  <si>
    <t>IT Consulting</t>
  </si>
  <si>
    <t>GL 5320</t>
  </si>
  <si>
    <t>Partnership to End Addiction Connect Platform Year 2 renewal</t>
  </si>
  <si>
    <t>Check # 201</t>
  </si>
  <si>
    <t>Videography</t>
  </si>
  <si>
    <t>KB Stuiods (Check 369)</t>
  </si>
  <si>
    <t xml:space="preserve">BTG Videography, editing highlight reel, </t>
  </si>
  <si>
    <t>NASW Conference</t>
  </si>
  <si>
    <t>Quarterly In-Person Staff Meeting</t>
  </si>
  <si>
    <t>2024 River Valley Business Expo</t>
  </si>
  <si>
    <t>Little Rock Chamber of Commerce</t>
  </si>
  <si>
    <t>Storage Unit Organization</t>
  </si>
  <si>
    <t>Taco Bell</t>
  </si>
  <si>
    <t xml:space="preserve">Per Diem </t>
  </si>
  <si>
    <t>ARORP EOY Review</t>
  </si>
  <si>
    <t>AC Marriott</t>
  </si>
  <si>
    <t xml:space="preserve">Hotel Room </t>
  </si>
  <si>
    <t>Check # 187</t>
  </si>
  <si>
    <t>Check # 188</t>
  </si>
  <si>
    <t>Check # 189</t>
  </si>
  <si>
    <t>ARORP Funds Receipt, Monthly Meeting</t>
  </si>
  <si>
    <t>Check # 190</t>
  </si>
  <si>
    <t>Job Interview, ARORP EOY Copies</t>
  </si>
  <si>
    <t>Check # 191</t>
  </si>
  <si>
    <t xml:space="preserve">Marketing Filming, Roller Burns, ABHIN </t>
  </si>
  <si>
    <t>Check # 192</t>
  </si>
  <si>
    <t>CAC, 100 Families Johnson County Asset Mapping</t>
  </si>
  <si>
    <t>Check # 196</t>
  </si>
  <si>
    <t>Purchasing office supplies, onboarding new employee/delivering supplies in Conway, ReviveAR LR press release</t>
  </si>
  <si>
    <t>Check # 197</t>
  </si>
  <si>
    <t>100 Families 5-year Anniversary Celebration</t>
  </si>
  <si>
    <t>Check # 198</t>
  </si>
  <si>
    <t>Check # 199</t>
  </si>
  <si>
    <t>Return home from airport, ReviveAR Fayetteville press release</t>
  </si>
  <si>
    <t>Check # 200</t>
  </si>
  <si>
    <t>100 Families 5-year Anniversary Celebration, ReviveAR Fayetteville press release</t>
  </si>
  <si>
    <t>PMC</t>
  </si>
  <si>
    <t>Daily Little Rock Marriott Parking (1 Day)</t>
  </si>
  <si>
    <t>Daily Little Rock Marriott Parking (3 Days)</t>
  </si>
  <si>
    <t>Rachel Solis, Meagan Atchison</t>
  </si>
  <si>
    <t>Daily Little Rock Marriott Parking (2 Days)</t>
  </si>
  <si>
    <t>Little Rock Marriott</t>
  </si>
  <si>
    <t>Per Diem (Full Day: Heritage Grill Dinner, account charged - not reimbursed)</t>
  </si>
  <si>
    <t>Staci James, Meagan Atchison</t>
  </si>
  <si>
    <t>Samantha's Taproom Grille</t>
  </si>
  <si>
    <t>Receipt is for $53.00 but transaction cleared the  bank at $52.99</t>
  </si>
  <si>
    <t>Per Diem (Full day: Dinner, account charged - not reimbursed)</t>
  </si>
  <si>
    <t>Hotel Room</t>
  </si>
  <si>
    <t>Courtyard Marriott</t>
  </si>
  <si>
    <t>Check # 202</t>
  </si>
  <si>
    <t>Check # 203</t>
  </si>
  <si>
    <t>Check # 204</t>
  </si>
  <si>
    <t>Per Diem (Four full days: Four meal receipts, four parking receipts - Reimbursement)</t>
  </si>
  <si>
    <t>Check # 205</t>
  </si>
  <si>
    <t>Check # 206</t>
  </si>
  <si>
    <t>100 Families Sebastian County Asset Mapping, Natural State Recovery meeting, storage and Office Depot return</t>
  </si>
  <si>
    <t>Check # 207</t>
  </si>
  <si>
    <t>100 Families Union County Alliance Meeting, Natural State Recovery meeting</t>
  </si>
  <si>
    <t>Check # 209</t>
  </si>
  <si>
    <t>100 Families Yell County Asset Mapping</t>
  </si>
  <si>
    <t>Check # 211</t>
  </si>
  <si>
    <t>Crossett Chamber of Commerce, Monthly Meeting, BTG Planning</t>
  </si>
  <si>
    <t>Check # 212</t>
  </si>
  <si>
    <t>Fort Smith Chamber of Commerce</t>
  </si>
  <si>
    <t>Check # 213</t>
  </si>
  <si>
    <t>Check # 219</t>
  </si>
  <si>
    <t>Clarksville COC, ASU Symposium</t>
  </si>
  <si>
    <t>Check # 220</t>
  </si>
  <si>
    <t>In-person staff meeting, 100 Families Seb Co Alliance Meeting</t>
  </si>
  <si>
    <t>Check # 221</t>
  </si>
  <si>
    <t>Clarksville COC, Jenny Neville Meeting, COC First Friday, COC Business Brew</t>
  </si>
  <si>
    <t>Check # 222</t>
  </si>
  <si>
    <t>River Valley Wellness, Drug Director, Little Rock Chamber of Commerce</t>
  </si>
  <si>
    <t>Check # 223</t>
  </si>
  <si>
    <t>River Valley Wellness</t>
  </si>
  <si>
    <t>Check # 224</t>
  </si>
  <si>
    <t>Wyndham Hotel</t>
  </si>
  <si>
    <t>Receipt is $125.82 but transaction cleared bank at 125.55</t>
  </si>
  <si>
    <t>River Valley Business Expo</t>
  </si>
  <si>
    <t>Check # 225</t>
  </si>
  <si>
    <t>Hope, Hands, and Hooves</t>
  </si>
  <si>
    <t>Check # 226</t>
  </si>
  <si>
    <t>Check # 227</t>
  </si>
  <si>
    <t>Per Diem Reimbursement (One half day, one full day: two meal receipts - dinner and lunch)</t>
  </si>
  <si>
    <t>Check # 228</t>
  </si>
  <si>
    <t>Check # 229</t>
  </si>
  <si>
    <t>OFT Meeting w/ Benton County Sheriff</t>
  </si>
  <si>
    <t>Check # 230</t>
  </si>
  <si>
    <t>Marketing Meeting; Financial Files Transfer</t>
  </si>
  <si>
    <t>Check # 231</t>
  </si>
  <si>
    <t>Union County 100 Families Alliance Meeting</t>
  </si>
  <si>
    <t>Check # 232</t>
  </si>
  <si>
    <t>Financial Files Transfer</t>
  </si>
  <si>
    <t>Check # 233</t>
  </si>
  <si>
    <t>Monthly Meeting, MCHC Meeting</t>
  </si>
  <si>
    <t>Firehouse Subs</t>
  </si>
  <si>
    <t>Per Diem:  dinner</t>
  </si>
  <si>
    <t>Washington County Sheriff Breakfast Meeting; Springdale Chamber of Commerce Meeting</t>
  </si>
  <si>
    <t>Hampton Inn - Fayetteville</t>
  </si>
  <si>
    <t xml:space="preserve">Allianz </t>
  </si>
  <si>
    <t>Travel Insurance - LVOF Rally</t>
  </si>
  <si>
    <t>LVOF Rally</t>
  </si>
  <si>
    <t>American Airlines</t>
  </si>
  <si>
    <t>Airfare</t>
  </si>
  <si>
    <t>LKVOF</t>
  </si>
  <si>
    <t>Home 2 Suites - Bryant</t>
  </si>
  <si>
    <t>Receipt $147.60, but transaction cleared the bank at 147.61</t>
  </si>
  <si>
    <t xml:space="preserve"> Staci James</t>
  </si>
  <si>
    <t>Braynt Opioid Training</t>
  </si>
  <si>
    <t>Courtyard Ft. Smith</t>
  </si>
  <si>
    <t>Receipt for 154.73 but transaction was for 154.74</t>
  </si>
  <si>
    <t xml:space="preserve">FS Chamber Ribbon Cutting / Meeting with Mercy Hospital </t>
  </si>
  <si>
    <t>Cracker Barrell</t>
  </si>
  <si>
    <t>Per Diem - Family Video Shoot</t>
  </si>
  <si>
    <t>Family Video Shoot</t>
  </si>
  <si>
    <t>Tru by Hilton</t>
  </si>
  <si>
    <t>Receipt $123.57 but transaction cleared bank at $123.58</t>
  </si>
  <si>
    <t>LR Chamber of Commerce and Storage trip</t>
  </si>
  <si>
    <t>Check # 234</t>
  </si>
  <si>
    <t>100 Families Garland, Pope/Yell Alliance Meetings</t>
  </si>
  <si>
    <t>Check # 235</t>
  </si>
  <si>
    <t>100 Families Drew, White County Alliance Meetings</t>
  </si>
  <si>
    <t>Check # 236</t>
  </si>
  <si>
    <t>1st Responders Breakfast, Springdale Chamber of Commerce</t>
  </si>
  <si>
    <t>Check # 237</t>
  </si>
  <si>
    <t>Fort Smith Chamber of Commerce HMC Ribbon Cutting</t>
  </si>
  <si>
    <t>Check # 238</t>
  </si>
  <si>
    <t>Marketing Filming</t>
  </si>
  <si>
    <t>Check # 239</t>
  </si>
  <si>
    <t>100 Families Ribbon Cutting, 100 Families Sebastian county alliance meeting, FS and Clarksville HMC Ribbon Cutting</t>
  </si>
  <si>
    <t>Check # 240</t>
  </si>
  <si>
    <t>Check # 241</t>
  </si>
  <si>
    <t>Clarksville Ribbon Cutting, Pulaski County ribbon cutting, Modern Storage pickup from Rachel</t>
  </si>
  <si>
    <t>Check # 242</t>
  </si>
  <si>
    <t>100 Families Committee Meeting, LR Chamber of Commerce Ribbon Cutting, Modern Storage drop off</t>
  </si>
  <si>
    <t>Check # 243</t>
  </si>
  <si>
    <t>LR Chamber of Commerce Ribbon Cutting, DEA Family Summit</t>
  </si>
  <si>
    <t>Check # 244</t>
  </si>
  <si>
    <t>100 Families Greene County, 100 Families Garland County, LR Chamber Ribbon Cutting</t>
  </si>
  <si>
    <t>Check # 245</t>
  </si>
  <si>
    <t>Storage tote drop off, 100 Families POC Mandatory Meeting, 100 Families Committee Meeting</t>
  </si>
  <si>
    <t>Check # 246</t>
  </si>
  <si>
    <t>100 Families Franklin County Alliance Meeting</t>
  </si>
  <si>
    <t>Check # 247</t>
  </si>
  <si>
    <t>DEA Family Summit, 100 Families White County Alliance Meeting</t>
  </si>
  <si>
    <t>Check # 248</t>
  </si>
  <si>
    <t>City of NLR Meeting, Regional Task Force Meeting</t>
  </si>
  <si>
    <t>Check # 249</t>
  </si>
  <si>
    <t>City of NLR Meeting, Chamber of Commerce breakfast</t>
  </si>
  <si>
    <t>Check # 250</t>
  </si>
  <si>
    <t>City of NLR Meeting, Storage Dropoff, 100Families Pulaski County Alliance Meeting</t>
  </si>
  <si>
    <t>Check # 251</t>
  </si>
  <si>
    <t>LR Chamber of Commerce Ribbon Cutting, 100 Families Pulaski Alliance Meeting</t>
  </si>
  <si>
    <t>Bob and Edith's</t>
  </si>
  <si>
    <t>Per Diem: dinner</t>
  </si>
  <si>
    <t>LVOF Rally 2024</t>
  </si>
  <si>
    <t>Checked Bags Fee</t>
  </si>
  <si>
    <t>Holiday Inn</t>
  </si>
  <si>
    <t>Ride for John</t>
  </si>
  <si>
    <t>Renaissance Capital View</t>
  </si>
  <si>
    <t>Per Diem - Food</t>
  </si>
  <si>
    <t>Cheescake Factory</t>
  </si>
  <si>
    <t>JT's Eatery</t>
  </si>
  <si>
    <t>Ride for John 2024</t>
  </si>
  <si>
    <t>Clinton National Airport</t>
  </si>
  <si>
    <t>Per Diem - Parking 7/11/24 - 7/21/24</t>
  </si>
  <si>
    <t>LVOF Rally 2024/Ride for John</t>
  </si>
  <si>
    <t>Non-Profit Round table</t>
  </si>
  <si>
    <t>Check # 254</t>
  </si>
  <si>
    <t>100Families White County Alliance Meeting, Academy Order Pickup, Modern Storage Drop Off</t>
  </si>
  <si>
    <t>Check # 255</t>
  </si>
  <si>
    <t>Airport to Home, CoC Final Friday</t>
  </si>
  <si>
    <t>Storage Inventory and drop off</t>
  </si>
  <si>
    <t>Check # 256</t>
  </si>
  <si>
    <t>Check # 257</t>
  </si>
  <si>
    <t>Per Diem: Parking and Checked Baggage</t>
  </si>
  <si>
    <t>LVOF Rally/Ride for John, LR Chamber of Commerce Final Friday</t>
  </si>
  <si>
    <t>Check # 258</t>
  </si>
  <si>
    <t>Check # 259</t>
  </si>
  <si>
    <t>Furniture to Leonard family</t>
  </si>
  <si>
    <t>Main LIne</t>
  </si>
  <si>
    <t>Overdose Response Conf</t>
  </si>
  <si>
    <t>Main Line</t>
  </si>
  <si>
    <t>Check # 260</t>
  </si>
  <si>
    <t>Overdose Response Conf, Storage Trips</t>
  </si>
  <si>
    <t>Check # 261</t>
  </si>
  <si>
    <t>Overdose Response Conf, ASU</t>
  </si>
  <si>
    <t>Courtyard Marriott Downtown</t>
  </si>
  <si>
    <t>Oaklawn JOckey Club</t>
  </si>
  <si>
    <t>Oaklawn Jockey Club</t>
  </si>
  <si>
    <t>Check # 262</t>
  </si>
  <si>
    <t>Craighead County 100 Families Alliance Meeting, Storage Unit package pick up</t>
  </si>
  <si>
    <t>Blue Coast Burrito</t>
  </si>
  <si>
    <t>BTG prep</t>
  </si>
  <si>
    <t>Tazikis</t>
  </si>
  <si>
    <t>Jason's Deli</t>
  </si>
  <si>
    <t>Home2Suites</t>
  </si>
  <si>
    <t>Check # 263</t>
  </si>
  <si>
    <t>Storage and BTG Errands</t>
  </si>
  <si>
    <t>Check # 264</t>
  </si>
  <si>
    <t xml:space="preserve"> BTG prep</t>
  </si>
  <si>
    <t>Purple Cow</t>
  </si>
  <si>
    <t>Whole Hog</t>
  </si>
  <si>
    <t>Delcious Temptations</t>
  </si>
  <si>
    <t>BTG</t>
  </si>
  <si>
    <t>El Porton</t>
  </si>
  <si>
    <t xml:space="preserve">BTG </t>
  </si>
  <si>
    <t>BTG/AFL</t>
  </si>
  <si>
    <t>Check # 265</t>
  </si>
  <si>
    <t>100 Families Sebastian Alliance meeting, UAMS/BTG</t>
  </si>
  <si>
    <t>Check # 266</t>
  </si>
  <si>
    <t>Storage and BTG Errands, AFL, and BTG</t>
  </si>
  <si>
    <t>Check # 267</t>
  </si>
  <si>
    <t xml:space="preserve">Per Diem_Meals </t>
  </si>
  <si>
    <t>Check # 268</t>
  </si>
  <si>
    <t>IOAD Conference, AFL, BTG</t>
  </si>
  <si>
    <t>Check # 269</t>
  </si>
  <si>
    <t>Check #375</t>
  </si>
  <si>
    <t>BTG prep, BTG, AFL, CWC LCS meetings</t>
  </si>
  <si>
    <t>Check # 270</t>
  </si>
  <si>
    <t>Little Rock (phone/keys/receipts exchange)</t>
  </si>
  <si>
    <t>Storage post BTG organization, Forever Free speaking engagement</t>
  </si>
  <si>
    <t>Check # 271</t>
  </si>
  <si>
    <t>9/9-9/13</t>
  </si>
  <si>
    <t>Check #376</t>
  </si>
  <si>
    <t>mileage</t>
  </si>
  <si>
    <t>Check #379</t>
  </si>
  <si>
    <t>In-person Staff Meeting NLR</t>
  </si>
  <si>
    <t>Check #380</t>
  </si>
  <si>
    <t>Weekend banking, Staff meeting, Grief Course, Community Meeting</t>
  </si>
  <si>
    <t>In-Person Staff Meeting, grief course, community meeting</t>
  </si>
  <si>
    <t>PTEA Gala</t>
  </si>
  <si>
    <t>Grief Course</t>
  </si>
  <si>
    <t>Check #381</t>
  </si>
  <si>
    <t>White Co 100 Families meeting, meeting with ED and Chair of Development, White Co. Alliance Meeting, Meeting with Center for YOuth and Family Services</t>
  </si>
  <si>
    <t>Stobys</t>
  </si>
  <si>
    <t>Meal Per Diem</t>
  </si>
  <si>
    <t>UCA Panhellinc Meeting, FDI Promotion</t>
  </si>
  <si>
    <t xml:space="preserve"> Check #388</t>
  </si>
  <si>
    <t>Mreagan Atchison</t>
  </si>
  <si>
    <t xml:space="preserve">Adjusted from .20 to .40. </t>
  </si>
  <si>
    <t xml:space="preserve">AROPR updated to $52.35 based on receipts provided. </t>
  </si>
  <si>
    <t xml:space="preserve">DD Assistance. </t>
  </si>
  <si>
    <t>Storage, UCA, UAMS Sam Quinones event, parking</t>
  </si>
  <si>
    <t xml:space="preserve">There was a credit that was used later for the documentary screening.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</si>
</sst>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409]* #,##0.00_);_([$$-409]* \(#,##0.00\);_([$$-409]* &quot;-&quot;??_);_(@_)"/>
  </numFmts>
  <fonts count="1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b/>
      <sz val="11"/>
      <color theme="1"/>
      <name val="Calibri"/>
      <family val="2"/>
    </font>
    <font>
      <b/>
      <sz val="11"/>
      <color theme="1"/>
      <name val="Calibri"/>
      <family val="2"/>
    </font>
    <font>
      <sz val="11"/>
      <color theme="1"/>
      <name val="Calibri"/>
      <family val="2"/>
    </font>
    <font>
      <sz val="11"/>
      <color rgb="FF000000"/>
      <name val="Calibri"/>
      <family val="2"/>
      <scheme val="minor"/>
    </font>
    <font>
      <sz val="11"/>
      <color rgb="FF444444"/>
      <name val="Calibri"/>
      <family val="2"/>
      <charset val="1"/>
    </font>
    <font>
      <sz val="11"/>
      <color rgb="FF000000"/>
      <name val="Calibri"/>
      <family val="2"/>
      <scheme val="minor"/>
    </font>
    <font>
      <sz val="11"/>
      <color rgb="FF000000"/>
      <name val="Calibri"/>
      <family val="2"/>
    </font>
    <font>
      <b/>
      <sz val="11"/>
      <color theme="1"/>
      <name val="Calibri"/>
      <family val="2"/>
      <scheme val="minor"/>
    </font>
    <font>
      <sz val="11"/>
      <color rgb="FF000000"/>
      <name val="Aptos Narrow"/>
      <family val="2"/>
    </font>
    <font>
      <sz val="11"/>
      <color rgb="FFFF0000"/>
      <name val="Calibri"/>
      <family val="2"/>
    </font>
    <font>
      <sz val="11"/>
      <color rgb="FF000000"/>
      <name val="Aptos Narrow"/>
    </font>
    <font>
      <sz val="12"/>
      <color rgb="FF00000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A085C9"/>
        <bgColor indexed="64"/>
      </patternFill>
    </fill>
    <fill>
      <patternFill patternType="solid">
        <fgColor theme="7" tint="0.79998168889431442"/>
        <bgColor indexed="64"/>
      </patternFill>
    </fill>
    <fill>
      <patternFill patternType="solid">
        <fgColor theme="9" tint="0.59999389629810485"/>
        <bgColor indexed="64"/>
      </patternFill>
    </fill>
  </fills>
  <borders count="36">
    <border>
      <left/>
      <right/>
      <top/>
      <bottom/>
      <diagonal/>
    </border>
    <border>
      <left/>
      <right/>
      <top/>
      <bottom style="thin">
        <color indexed="64"/>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219">
    <xf numFmtId="0" fontId="0" fillId="0" borderId="0" xfId="0"/>
    <xf numFmtId="0" fontId="3" fillId="0" borderId="0" xfId="0" applyFont="1"/>
    <xf numFmtId="0" fontId="3" fillId="0" borderId="0" xfId="0" applyFont="1" applyAlignment="1">
      <alignment wrapText="1"/>
    </xf>
    <xf numFmtId="0" fontId="4" fillId="0" borderId="0" xfId="0" applyFont="1"/>
    <xf numFmtId="0" fontId="3" fillId="0" borderId="0" xfId="0" applyFont="1" applyAlignment="1">
      <alignment vertical="center" wrapText="1"/>
    </xf>
    <xf numFmtId="0" fontId="0" fillId="0" borderId="0" xfId="0" applyAlignment="1">
      <alignment wrapText="1"/>
    </xf>
    <xf numFmtId="44" fontId="3" fillId="0" borderId="0" xfId="1" applyFont="1"/>
    <xf numFmtId="44" fontId="0" fillId="0" borderId="0" xfId="1" applyFont="1" applyAlignment="1"/>
    <xf numFmtId="0" fontId="6" fillId="0" borderId="1" xfId="0" applyFont="1" applyBorder="1" applyAlignment="1">
      <alignment horizontal="center"/>
    </xf>
    <xf numFmtId="0" fontId="6" fillId="0" borderId="0" xfId="0" applyFont="1" applyAlignment="1">
      <alignment horizontal="center"/>
    </xf>
    <xf numFmtId="0" fontId="7" fillId="0" borderId="0" xfId="0" applyFont="1"/>
    <xf numFmtId="44" fontId="3" fillId="0" borderId="0" xfId="1" applyFont="1" applyFill="1"/>
    <xf numFmtId="0" fontId="7" fillId="0" borderId="0" xfId="0" applyFont="1" applyAlignment="1">
      <alignment wrapText="1"/>
    </xf>
    <xf numFmtId="0" fontId="2" fillId="0" borderId="0" xfId="0" applyFont="1" applyAlignment="1">
      <alignment wrapText="1"/>
    </xf>
    <xf numFmtId="0" fontId="2" fillId="0" borderId="0" xfId="0" applyFont="1"/>
    <xf numFmtId="0" fontId="10" fillId="0" borderId="0" xfId="0" applyFont="1" applyAlignment="1">
      <alignment wrapText="1"/>
    </xf>
    <xf numFmtId="44" fontId="11" fillId="0" borderId="0" xfId="1" applyFont="1" applyFill="1"/>
    <xf numFmtId="0" fontId="8" fillId="0" borderId="0" xfId="0" applyFont="1" applyAlignment="1">
      <alignment wrapText="1"/>
    </xf>
    <xf numFmtId="44" fontId="11" fillId="0" borderId="0" xfId="1" applyFont="1"/>
    <xf numFmtId="0" fontId="11" fillId="0" borderId="0" xfId="0" applyFont="1" applyAlignment="1">
      <alignment wrapText="1"/>
    </xf>
    <xf numFmtId="0" fontId="8" fillId="0" borderId="0" xfId="0" applyFont="1"/>
    <xf numFmtId="0" fontId="11" fillId="0" borderId="0" xfId="0" applyFont="1" applyAlignment="1">
      <alignment vertical="center" wrapText="1"/>
    </xf>
    <xf numFmtId="0" fontId="5" fillId="0" borderId="2" xfId="0" applyFont="1" applyBorder="1"/>
    <xf numFmtId="44" fontId="5" fillId="0" borderId="3" xfId="1" applyFont="1" applyBorder="1"/>
    <xf numFmtId="44" fontId="5" fillId="0" borderId="0" xfId="1" applyFont="1" applyBorder="1"/>
    <xf numFmtId="0" fontId="12" fillId="0" borderId="0" xfId="0" applyFont="1" applyAlignment="1">
      <alignment wrapText="1"/>
    </xf>
    <xf numFmtId="0" fontId="13" fillId="0" borderId="0" xfId="0" applyFont="1" applyAlignment="1">
      <alignment wrapText="1"/>
    </xf>
    <xf numFmtId="0" fontId="6" fillId="0" borderId="1" xfId="0" applyFont="1" applyBorder="1" applyAlignment="1">
      <alignment horizontal="center" wrapText="1"/>
    </xf>
    <xf numFmtId="0" fontId="9" fillId="0" borderId="0" xfId="0" applyFont="1" applyAlignment="1">
      <alignment wrapText="1"/>
    </xf>
    <xf numFmtId="44" fontId="6" fillId="2" borderId="0" xfId="1" applyFont="1" applyFill="1" applyBorder="1" applyAlignment="1">
      <alignment horizontal="center"/>
    </xf>
    <xf numFmtId="44" fontId="3" fillId="0" borderId="4" xfId="1" applyFont="1" applyBorder="1"/>
    <xf numFmtId="44" fontId="3" fillId="0" borderId="5" xfId="1" applyFont="1" applyFill="1" applyBorder="1"/>
    <xf numFmtId="44" fontId="6" fillId="0" borderId="0" xfId="1" applyFont="1" applyBorder="1" applyAlignment="1">
      <alignment horizontal="center"/>
    </xf>
    <xf numFmtId="44" fontId="3" fillId="0" borderId="5" xfId="1" applyFont="1" applyBorder="1"/>
    <xf numFmtId="44" fontId="3" fillId="2" borderId="6" xfId="1" applyFont="1" applyFill="1" applyBorder="1"/>
    <xf numFmtId="44" fontId="3" fillId="2" borderId="7" xfId="1" applyFont="1" applyFill="1" applyBorder="1"/>
    <xf numFmtId="44" fontId="11" fillId="2" borderId="7" xfId="1" applyFont="1" applyFill="1" applyBorder="1"/>
    <xf numFmtId="0" fontId="1" fillId="0" borderId="0" xfId="0" applyFont="1" applyAlignment="1">
      <alignment wrapText="1"/>
    </xf>
    <xf numFmtId="0" fontId="8" fillId="0" borderId="8" xfId="0" applyFont="1" applyBorder="1"/>
    <xf numFmtId="14" fontId="8" fillId="0" borderId="8" xfId="0" applyNumberFormat="1" applyFont="1" applyBorder="1"/>
    <xf numFmtId="0" fontId="8" fillId="0" borderId="12" xfId="0" applyFont="1" applyBorder="1"/>
    <xf numFmtId="14" fontId="8" fillId="0" borderId="11" xfId="0" applyNumberFormat="1" applyFont="1" applyBorder="1"/>
    <xf numFmtId="0" fontId="8" fillId="0" borderId="13" xfId="0" applyFont="1" applyBorder="1"/>
    <xf numFmtId="14" fontId="8" fillId="0" borderId="13" xfId="0" applyNumberFormat="1" applyFont="1" applyBorder="1"/>
    <xf numFmtId="44" fontId="5" fillId="2" borderId="0" xfId="1" applyFont="1" applyFill="1" applyBorder="1" applyAlignment="1">
      <alignment horizontal="center"/>
    </xf>
    <xf numFmtId="44" fontId="5" fillId="3" borderId="0" xfId="1" applyFont="1" applyFill="1" applyBorder="1" applyAlignment="1">
      <alignment horizontal="center"/>
    </xf>
    <xf numFmtId="44" fontId="3" fillId="3" borderId="7" xfId="1" applyFont="1" applyFill="1" applyBorder="1"/>
    <xf numFmtId="44" fontId="11" fillId="3" borderId="7" xfId="1" applyFont="1" applyFill="1" applyBorder="1"/>
    <xf numFmtId="44" fontId="3" fillId="3" borderId="6" xfId="1" applyFont="1" applyFill="1" applyBorder="1"/>
    <xf numFmtId="0" fontId="0" fillId="3" borderId="0" xfId="0" applyFill="1"/>
    <xf numFmtId="44" fontId="5" fillId="0" borderId="0" xfId="1" applyFont="1" applyFill="1" applyBorder="1" applyAlignment="1">
      <alignment horizontal="center"/>
    </xf>
    <xf numFmtId="44" fontId="3" fillId="0" borderId="0" xfId="1" applyFont="1" applyFill="1" applyBorder="1"/>
    <xf numFmtId="44" fontId="11" fillId="3" borderId="7" xfId="1" applyFont="1" applyFill="1" applyBorder="1" applyAlignment="1">
      <alignment wrapText="1"/>
    </xf>
    <xf numFmtId="44" fontId="3" fillId="3" borderId="7" xfId="1" applyFont="1" applyFill="1" applyBorder="1" applyAlignment="1">
      <alignment wrapText="1"/>
    </xf>
    <xf numFmtId="0" fontId="12" fillId="4" borderId="8" xfId="0" applyFont="1" applyFill="1" applyBorder="1" applyAlignment="1">
      <alignment wrapText="1"/>
    </xf>
    <xf numFmtId="0" fontId="12" fillId="4" borderId="8" xfId="0" applyFont="1" applyFill="1" applyBorder="1" applyAlignment="1">
      <alignment horizontal="left" wrapText="1"/>
    </xf>
    <xf numFmtId="0" fontId="0" fillId="4" borderId="8" xfId="0" applyFill="1" applyBorder="1" applyAlignment="1">
      <alignment wrapText="1"/>
    </xf>
    <xf numFmtId="0" fontId="12" fillId="4" borderId="8" xfId="0" applyFont="1" applyFill="1" applyBorder="1"/>
    <xf numFmtId="0" fontId="12" fillId="4" borderId="8" xfId="0" applyFont="1" applyFill="1" applyBorder="1" applyAlignment="1">
      <alignment horizontal="left"/>
    </xf>
    <xf numFmtId="44" fontId="0" fillId="0" borderId="8" xfId="0" applyNumberFormat="1" applyBorder="1"/>
    <xf numFmtId="0" fontId="0" fillId="0" borderId="8" xfId="0" applyBorder="1"/>
    <xf numFmtId="0" fontId="0" fillId="0" borderId="8" xfId="0" applyBorder="1" applyAlignment="1">
      <alignment wrapText="1"/>
    </xf>
    <xf numFmtId="14" fontId="0" fillId="0" borderId="8" xfId="0" applyNumberFormat="1" applyBorder="1"/>
    <xf numFmtId="44" fontId="0" fillId="3" borderId="8" xfId="0" applyNumberFormat="1" applyFill="1" applyBorder="1"/>
    <xf numFmtId="44" fontId="0" fillId="5" borderId="15" xfId="0" applyNumberFormat="1" applyFill="1" applyBorder="1"/>
    <xf numFmtId="44" fontId="0" fillId="5" borderId="16" xfId="0" applyNumberFormat="1" applyFill="1" applyBorder="1"/>
    <xf numFmtId="0" fontId="0" fillId="5" borderId="16" xfId="0" applyFill="1" applyBorder="1"/>
    <xf numFmtId="164" fontId="0" fillId="5" borderId="9" xfId="0" applyNumberFormat="1" applyFill="1" applyBorder="1"/>
    <xf numFmtId="0" fontId="12" fillId="2" borderId="0" xfId="0" applyFont="1" applyFill="1"/>
    <xf numFmtId="164" fontId="12" fillId="2" borderId="0" xfId="0" applyNumberFormat="1" applyFont="1" applyFill="1"/>
    <xf numFmtId="164" fontId="12" fillId="4" borderId="8" xfId="0" applyNumberFormat="1" applyFont="1" applyFill="1" applyBorder="1"/>
    <xf numFmtId="49" fontId="12" fillId="4" borderId="8" xfId="0" applyNumberFormat="1" applyFont="1" applyFill="1" applyBorder="1"/>
    <xf numFmtId="14" fontId="0" fillId="4" borderId="8" xfId="0" applyNumberFormat="1" applyFill="1" applyBorder="1"/>
    <xf numFmtId="14" fontId="12" fillId="4" borderId="8" xfId="0" applyNumberFormat="1" applyFont="1" applyFill="1" applyBorder="1"/>
    <xf numFmtId="164" fontId="0" fillId="0" borderId="8" xfId="0" applyNumberFormat="1" applyBorder="1"/>
    <xf numFmtId="164" fontId="0" fillId="5" borderId="15" xfId="0" applyNumberFormat="1" applyFill="1" applyBorder="1"/>
    <xf numFmtId="4" fontId="0" fillId="5" borderId="9" xfId="0" applyNumberFormat="1" applyFill="1" applyBorder="1"/>
    <xf numFmtId="0" fontId="12" fillId="2" borderId="18" xfId="0" applyFont="1" applyFill="1" applyBorder="1"/>
    <xf numFmtId="164" fontId="12" fillId="2" borderId="18" xfId="0" applyNumberFormat="1" applyFont="1" applyFill="1" applyBorder="1"/>
    <xf numFmtId="14" fontId="0" fillId="2" borderId="19" xfId="0" applyNumberFormat="1" applyFill="1" applyBorder="1"/>
    <xf numFmtId="164" fontId="0" fillId="0" borderId="20" xfId="0" applyNumberFormat="1" applyBorder="1"/>
    <xf numFmtId="164" fontId="0" fillId="0" borderId="0" xfId="0" applyNumberFormat="1"/>
    <xf numFmtId="14" fontId="0" fillId="0" borderId="0" xfId="0" applyNumberFormat="1"/>
    <xf numFmtId="164" fontId="12" fillId="4" borderId="21" xfId="0" applyNumberFormat="1" applyFont="1" applyFill="1" applyBorder="1"/>
    <xf numFmtId="164" fontId="12" fillId="4" borderId="22" xfId="0" applyNumberFormat="1" applyFont="1" applyFill="1" applyBorder="1"/>
    <xf numFmtId="49" fontId="12" fillId="4" borderId="22" xfId="0" applyNumberFormat="1" applyFont="1" applyFill="1" applyBorder="1"/>
    <xf numFmtId="49" fontId="12" fillId="4" borderId="23" xfId="0" applyNumberFormat="1" applyFont="1" applyFill="1" applyBorder="1"/>
    <xf numFmtId="14" fontId="0" fillId="4" borderId="24" xfId="0" applyNumberFormat="1" applyFill="1" applyBorder="1"/>
    <xf numFmtId="14" fontId="12" fillId="4" borderId="17" xfId="0" applyNumberFormat="1" applyFont="1" applyFill="1" applyBorder="1"/>
    <xf numFmtId="164" fontId="0" fillId="0" borderId="8" xfId="0" applyNumberFormat="1" applyBorder="1" applyAlignment="1">
      <alignment horizontal="right"/>
    </xf>
    <xf numFmtId="1" fontId="0" fillId="0" borderId="8" xfId="0" applyNumberFormat="1" applyBorder="1"/>
    <xf numFmtId="0" fontId="0" fillId="0" borderId="10" xfId="0" applyBorder="1"/>
    <xf numFmtId="164" fontId="0" fillId="0" borderId="11" xfId="0" applyNumberFormat="1" applyBorder="1" applyAlignment="1">
      <alignment horizontal="right"/>
    </xf>
    <xf numFmtId="14" fontId="0" fillId="0" borderId="11" xfId="0" applyNumberFormat="1" applyBorder="1"/>
    <xf numFmtId="1" fontId="12" fillId="4" borderId="8" xfId="0" applyNumberFormat="1" applyFont="1" applyFill="1" applyBorder="1"/>
    <xf numFmtId="164" fontId="0" fillId="0" borderId="8" xfId="0" applyNumberFormat="1" applyBorder="1" applyAlignment="1">
      <alignment horizontal="left"/>
    </xf>
    <xf numFmtId="164" fontId="0" fillId="5" borderId="16" xfId="0" applyNumberFormat="1" applyFill="1" applyBorder="1"/>
    <xf numFmtId="0" fontId="12" fillId="4" borderId="10" xfId="0" applyFont="1" applyFill="1" applyBorder="1" applyAlignment="1">
      <alignment horizontal="left" wrapText="1"/>
    </xf>
    <xf numFmtId="14" fontId="12" fillId="4" borderId="8" xfId="0" applyNumberFormat="1" applyFont="1" applyFill="1" applyBorder="1" applyAlignment="1">
      <alignment horizontal="left" wrapText="1"/>
    </xf>
    <xf numFmtId="0" fontId="12" fillId="4" borderId="10" xfId="0" applyFont="1" applyFill="1" applyBorder="1" applyAlignment="1">
      <alignment horizontal="left"/>
    </xf>
    <xf numFmtId="14" fontId="12" fillId="4" borderId="8" xfId="0" applyNumberFormat="1" applyFont="1" applyFill="1" applyBorder="1" applyAlignment="1">
      <alignment horizontal="left"/>
    </xf>
    <xf numFmtId="44" fontId="0" fillId="0" borderId="10" xfId="0" applyNumberFormat="1" applyBorder="1"/>
    <xf numFmtId="0" fontId="0" fillId="0" borderId="10" xfId="0" applyBorder="1" applyAlignment="1">
      <alignment wrapText="1"/>
    </xf>
    <xf numFmtId="44" fontId="8" fillId="3" borderId="8" xfId="0" applyNumberFormat="1" applyFont="1" applyFill="1" applyBorder="1"/>
    <xf numFmtId="44" fontId="8" fillId="0" borderId="8" xfId="0" applyNumberFormat="1" applyFont="1" applyBorder="1"/>
    <xf numFmtId="44" fontId="8" fillId="3" borderId="11" xfId="0" applyNumberFormat="1" applyFont="1" applyFill="1" applyBorder="1"/>
    <xf numFmtId="44" fontId="8" fillId="0" borderId="12" xfId="0" applyNumberFormat="1" applyFont="1" applyBorder="1"/>
    <xf numFmtId="44" fontId="0" fillId="5" borderId="9" xfId="0" applyNumberFormat="1" applyFill="1" applyBorder="1"/>
    <xf numFmtId="0" fontId="0" fillId="2" borderId="0" xfId="0" applyFill="1"/>
    <xf numFmtId="0" fontId="0" fillId="4" borderId="8" xfId="0" applyFill="1" applyBorder="1" applyAlignment="1">
      <alignment horizontal="left" wrapText="1"/>
    </xf>
    <xf numFmtId="0" fontId="12" fillId="4" borderId="11" xfId="0" applyFont="1" applyFill="1" applyBorder="1"/>
    <xf numFmtId="0" fontId="12" fillId="4" borderId="11" xfId="0" applyFont="1" applyFill="1" applyBorder="1" applyAlignment="1">
      <alignment horizontal="left"/>
    </xf>
    <xf numFmtId="0" fontId="0" fillId="0" borderId="13" xfId="0" applyBorder="1"/>
    <xf numFmtId="44" fontId="0" fillId="0" borderId="13" xfId="0" applyNumberFormat="1" applyBorder="1"/>
    <xf numFmtId="0" fontId="0" fillId="0" borderId="13" xfId="0" applyBorder="1" applyAlignment="1">
      <alignment wrapText="1"/>
    </xf>
    <xf numFmtId="44" fontId="8" fillId="0" borderId="13" xfId="0" applyNumberFormat="1" applyFont="1" applyBorder="1"/>
    <xf numFmtId="44" fontId="0" fillId="5" borderId="26" xfId="0" applyNumberFormat="1" applyFill="1" applyBorder="1"/>
    <xf numFmtId="44" fontId="0" fillId="5" borderId="18" xfId="0" applyNumberFormat="1" applyFill="1" applyBorder="1"/>
    <xf numFmtId="0" fontId="0" fillId="5" borderId="18" xfId="0" applyFill="1" applyBorder="1"/>
    <xf numFmtId="164" fontId="0" fillId="5" borderId="19" xfId="0" applyNumberFormat="1" applyFill="1" applyBorder="1"/>
    <xf numFmtId="164" fontId="12" fillId="2" borderId="0" xfId="0" applyNumberFormat="1" applyFont="1" applyFill="1" applyAlignment="1">
      <alignment horizontal="left"/>
    </xf>
    <xf numFmtId="0" fontId="0" fillId="4" borderId="8" xfId="0" applyFill="1" applyBorder="1"/>
    <xf numFmtId="44" fontId="0" fillId="5" borderId="8" xfId="0" applyNumberFormat="1" applyFill="1" applyBorder="1"/>
    <xf numFmtId="0" fontId="0" fillId="5" borderId="8" xfId="0" applyFill="1" applyBorder="1"/>
    <xf numFmtId="164" fontId="0" fillId="5" borderId="8" xfId="0" applyNumberFormat="1" applyFill="1" applyBorder="1"/>
    <xf numFmtId="44" fontId="0" fillId="0" borderId="11" xfId="0" applyNumberFormat="1" applyBorder="1"/>
    <xf numFmtId="0" fontId="0" fillId="5" borderId="8" xfId="0" applyFill="1" applyBorder="1" applyAlignment="1">
      <alignment wrapText="1"/>
    </xf>
    <xf numFmtId="164" fontId="12" fillId="2" borderId="0" xfId="0" applyNumberFormat="1" applyFont="1" applyFill="1" applyAlignment="1">
      <alignment wrapText="1"/>
    </xf>
    <xf numFmtId="14" fontId="0" fillId="0" borderId="21" xfId="0" applyNumberFormat="1" applyBorder="1"/>
    <xf numFmtId="164" fontId="0" fillId="5" borderId="21" xfId="0" applyNumberFormat="1" applyFill="1" applyBorder="1"/>
    <xf numFmtId="44" fontId="0" fillId="5" borderId="19" xfId="0" applyNumberFormat="1" applyFill="1" applyBorder="1"/>
    <xf numFmtId="0" fontId="12" fillId="4" borderId="8" xfId="0" applyFont="1" applyFill="1" applyBorder="1" applyAlignment="1">
      <alignment horizontal="center"/>
    </xf>
    <xf numFmtId="164" fontId="0" fillId="0" borderId="8" xfId="0" applyNumberFormat="1" applyBorder="1" applyAlignment="1">
      <alignment wrapText="1"/>
    </xf>
    <xf numFmtId="164" fontId="0" fillId="0" borderId="13" xfId="0" applyNumberFormat="1" applyBorder="1"/>
    <xf numFmtId="44" fontId="8" fillId="0" borderId="27" xfId="0" applyNumberFormat="1" applyFont="1" applyBorder="1"/>
    <xf numFmtId="44" fontId="0" fillId="5" borderId="21" xfId="0" applyNumberFormat="1" applyFill="1" applyBorder="1"/>
    <xf numFmtId="14" fontId="0" fillId="0" borderId="8" xfId="0" applyNumberFormat="1" applyBorder="1" applyAlignment="1">
      <alignment wrapText="1"/>
    </xf>
    <xf numFmtId="14" fontId="0" fillId="5" borderId="16" xfId="0" applyNumberFormat="1" applyFill="1" applyBorder="1"/>
    <xf numFmtId="14" fontId="12" fillId="2" borderId="0" xfId="0" applyNumberFormat="1" applyFont="1" applyFill="1"/>
    <xf numFmtId="4" fontId="12" fillId="2" borderId="0" xfId="0" applyNumberFormat="1" applyFont="1" applyFill="1"/>
    <xf numFmtId="4" fontId="0" fillId="0" borderId="0" xfId="0" applyNumberFormat="1"/>
    <xf numFmtId="0" fontId="0" fillId="0" borderId="21" xfId="0" applyBorder="1"/>
    <xf numFmtId="0" fontId="4" fillId="0" borderId="0" xfId="0" applyFont="1" applyAlignment="1">
      <alignment wrapText="1"/>
    </xf>
    <xf numFmtId="44" fontId="5" fillId="0" borderId="0" xfId="1" applyFont="1" applyFill="1" applyBorder="1" applyAlignment="1">
      <alignment horizontal="center" wrapText="1"/>
    </xf>
    <xf numFmtId="164" fontId="12" fillId="2" borderId="0" xfId="0" applyNumberFormat="1" applyFont="1" applyFill="1" applyAlignment="1">
      <alignment horizontal="center"/>
    </xf>
    <xf numFmtId="44" fontId="12" fillId="2" borderId="0" xfId="0" applyNumberFormat="1" applyFont="1" applyFill="1"/>
    <xf numFmtId="164" fontId="0" fillId="0" borderId="11" xfId="0" applyNumberFormat="1" applyBorder="1"/>
    <xf numFmtId="44" fontId="0" fillId="0" borderId="21" xfId="0" applyNumberFormat="1" applyBorder="1"/>
    <xf numFmtId="164" fontId="12" fillId="4" borderId="11" xfId="0" applyNumberFormat="1" applyFont="1" applyFill="1" applyBorder="1"/>
    <xf numFmtId="0" fontId="0" fillId="0" borderId="22" xfId="0" applyBorder="1"/>
    <xf numFmtId="164" fontId="0" fillId="5" borderId="26" xfId="0" applyNumberFormat="1" applyFill="1" applyBorder="1"/>
    <xf numFmtId="4" fontId="0" fillId="5" borderId="19" xfId="0" applyNumberFormat="1" applyFill="1" applyBorder="1"/>
    <xf numFmtId="164" fontId="0" fillId="3" borderId="13" xfId="0" applyNumberFormat="1" applyFill="1" applyBorder="1"/>
    <xf numFmtId="164" fontId="0" fillId="5" borderId="0" xfId="0" applyNumberFormat="1" applyFill="1"/>
    <xf numFmtId="44" fontId="0" fillId="5" borderId="0" xfId="0" applyNumberFormat="1" applyFill="1"/>
    <xf numFmtId="0" fontId="0" fillId="5" borderId="0" xfId="0" applyFill="1"/>
    <xf numFmtId="0" fontId="0" fillId="5" borderId="0" xfId="0" applyFill="1" applyAlignment="1">
      <alignment wrapText="1"/>
    </xf>
    <xf numFmtId="4" fontId="0" fillId="5" borderId="0" xfId="0" applyNumberFormat="1" applyFill="1"/>
    <xf numFmtId="0" fontId="12" fillId="6" borderId="0" xfId="0" applyFont="1" applyFill="1" applyAlignment="1">
      <alignment horizontal="center"/>
    </xf>
    <xf numFmtId="164" fontId="12" fillId="6" borderId="0" xfId="0" applyNumberFormat="1" applyFont="1" applyFill="1" applyAlignment="1">
      <alignment horizontal="center"/>
    </xf>
    <xf numFmtId="164" fontId="12" fillId="6" borderId="0" xfId="0" applyNumberFormat="1" applyFont="1" applyFill="1" applyAlignment="1">
      <alignment horizontal="center" wrapText="1"/>
    </xf>
    <xf numFmtId="4" fontId="12" fillId="6" borderId="0" xfId="0" applyNumberFormat="1" applyFont="1" applyFill="1" applyAlignment="1">
      <alignment horizontal="center"/>
    </xf>
    <xf numFmtId="0" fontId="1" fillId="0" borderId="0" xfId="0" applyFont="1"/>
    <xf numFmtId="14" fontId="0" fillId="0" borderId="10" xfId="0" applyNumberFormat="1" applyBorder="1"/>
    <xf numFmtId="0" fontId="0" fillId="0" borderId="17" xfId="0" applyBorder="1"/>
    <xf numFmtId="1" fontId="0" fillId="0" borderId="17" xfId="0" applyNumberFormat="1" applyBorder="1"/>
    <xf numFmtId="0" fontId="0" fillId="0" borderId="25" xfId="0" applyBorder="1"/>
    <xf numFmtId="44" fontId="0" fillId="0" borderId="8" xfId="0" applyNumberFormat="1" applyBorder="1" applyAlignment="1">
      <alignment wrapText="1"/>
    </xf>
    <xf numFmtId="165" fontId="0" fillId="0" borderId="13" xfId="0" applyNumberFormat="1" applyBorder="1"/>
    <xf numFmtId="14" fontId="0" fillId="0" borderId="13" xfId="0" applyNumberFormat="1" applyBorder="1"/>
    <xf numFmtId="0" fontId="8" fillId="0" borderId="13" xfId="0" applyFont="1" applyBorder="1" applyAlignment="1">
      <alignment wrapText="1"/>
    </xf>
    <xf numFmtId="44" fontId="0" fillId="0" borderId="13" xfId="0" applyNumberFormat="1" applyBorder="1" applyAlignment="1">
      <alignment wrapText="1"/>
    </xf>
    <xf numFmtId="0" fontId="0" fillId="0" borderId="11" xfId="0" applyBorder="1"/>
    <xf numFmtId="44" fontId="0" fillId="0" borderId="14" xfId="0" applyNumberFormat="1" applyBorder="1"/>
    <xf numFmtId="0" fontId="0" fillId="0" borderId="14" xfId="0" applyBorder="1"/>
    <xf numFmtId="14" fontId="0" fillId="0" borderId="14" xfId="0" applyNumberFormat="1" applyBorder="1"/>
    <xf numFmtId="0" fontId="0" fillId="0" borderId="35" xfId="0" applyBorder="1"/>
    <xf numFmtId="44" fontId="0" fillId="0" borderId="8" xfId="0" applyNumberFormat="1" applyBorder="1" applyAlignment="1">
      <alignment horizontal="left"/>
    </xf>
    <xf numFmtId="0" fontId="0" fillId="0" borderId="8" xfId="0" applyBorder="1" applyAlignment="1">
      <alignment horizontal="left"/>
    </xf>
    <xf numFmtId="0" fontId="15" fillId="0" borderId="8" xfId="0" applyFont="1" applyBorder="1" applyAlignment="1">
      <alignment wrapText="1"/>
    </xf>
    <xf numFmtId="0" fontId="15" fillId="0" borderId="8" xfId="0" applyFont="1" applyBorder="1"/>
    <xf numFmtId="44" fontId="8" fillId="0" borderId="8" xfId="0" applyNumberFormat="1" applyFont="1" applyBorder="1" applyAlignment="1">
      <alignment horizontal="left"/>
    </xf>
    <xf numFmtId="0" fontId="8" fillId="0" borderId="8" xfId="0" applyFont="1" applyBorder="1" applyAlignment="1">
      <alignment wrapText="1"/>
    </xf>
    <xf numFmtId="44" fontId="0" fillId="0" borderId="8" xfId="0" applyNumberFormat="1" applyBorder="1" applyAlignment="1">
      <alignment horizontal="left" wrapText="1"/>
    </xf>
    <xf numFmtId="14" fontId="0" fillId="0" borderId="29" xfId="0" applyNumberFormat="1" applyBorder="1"/>
    <xf numFmtId="14" fontId="0" fillId="0" borderId="28" xfId="0" applyNumberFormat="1" applyBorder="1"/>
    <xf numFmtId="0" fontId="0" fillId="0" borderId="12" xfId="0" applyBorder="1" applyAlignment="1">
      <alignment wrapText="1"/>
    </xf>
    <xf numFmtId="14" fontId="0" fillId="0" borderId="30" xfId="0" applyNumberFormat="1" applyBorder="1"/>
    <xf numFmtId="0" fontId="0" fillId="0" borderId="15" xfId="0" applyBorder="1" applyAlignment="1">
      <alignment wrapText="1"/>
    </xf>
    <xf numFmtId="0" fontId="0" fillId="0" borderId="31" xfId="0" applyBorder="1"/>
    <xf numFmtId="44" fontId="8" fillId="0" borderId="11" xfId="0" applyNumberFormat="1" applyFont="1" applyBorder="1"/>
    <xf numFmtId="44" fontId="8" fillId="0" borderId="32" xfId="0" applyNumberFormat="1" applyFont="1" applyBorder="1"/>
    <xf numFmtId="14" fontId="8" fillId="0" borderId="21" xfId="0" applyNumberFormat="1" applyFont="1" applyBorder="1"/>
    <xf numFmtId="44" fontId="0" fillId="0" borderId="32" xfId="0" applyNumberFormat="1" applyBorder="1"/>
    <xf numFmtId="44" fontId="8" fillId="0" borderId="21" xfId="0" applyNumberFormat="1" applyFont="1" applyBorder="1"/>
    <xf numFmtId="44" fontId="8" fillId="0" borderId="10" xfId="0" applyNumberFormat="1" applyFont="1" applyBorder="1"/>
    <xf numFmtId="0" fontId="8" fillId="0" borderId="10" xfId="0" applyFont="1" applyBorder="1" applyAlignment="1">
      <alignment wrapText="1"/>
    </xf>
    <xf numFmtId="14" fontId="8" fillId="0" borderId="14" xfId="0" applyNumberFormat="1" applyFont="1" applyBorder="1"/>
    <xf numFmtId="14" fontId="8" fillId="0" borderId="27" xfId="0" applyNumberFormat="1" applyFont="1" applyBorder="1"/>
    <xf numFmtId="0" fontId="8" fillId="0" borderId="27" xfId="0" applyFont="1" applyBorder="1" applyAlignment="1">
      <alignment wrapText="1"/>
    </xf>
    <xf numFmtId="14" fontId="8" fillId="0" borderId="33" xfId="0" applyNumberFormat="1" applyFont="1" applyBorder="1"/>
    <xf numFmtId="14" fontId="8" fillId="0" borderId="34" xfId="0" applyNumberFormat="1" applyFont="1" applyBorder="1"/>
    <xf numFmtId="0" fontId="8" fillId="0" borderId="14" xfId="0" applyFont="1" applyBorder="1"/>
    <xf numFmtId="0" fontId="0" fillId="0" borderId="27" xfId="0" applyBorder="1"/>
    <xf numFmtId="14" fontId="0" fillId="0" borderId="33" xfId="0" applyNumberFormat="1" applyBorder="1"/>
    <xf numFmtId="0" fontId="8" fillId="0" borderId="12" xfId="0" applyFont="1" applyBorder="1" applyAlignment="1">
      <alignment wrapText="1"/>
    </xf>
    <xf numFmtId="14" fontId="8" fillId="0" borderId="25" xfId="0" applyNumberFormat="1" applyFont="1" applyBorder="1"/>
    <xf numFmtId="0" fontId="0" fillId="0" borderId="18" xfId="0" applyBorder="1" applyAlignment="1">
      <alignment wrapText="1"/>
    </xf>
    <xf numFmtId="0" fontId="16" fillId="0" borderId="0" xfId="0" applyFont="1" applyAlignment="1">
      <alignment wrapText="1"/>
    </xf>
    <xf numFmtId="164" fontId="8" fillId="0" borderId="8" xfId="0" applyNumberFormat="1" applyFont="1" applyBorder="1"/>
    <xf numFmtId="44" fontId="8" fillId="0" borderId="8" xfId="0" applyNumberFormat="1" applyFont="1" applyBorder="1" applyAlignment="1">
      <alignment wrapText="1"/>
    </xf>
    <xf numFmtId="14" fontId="8" fillId="0" borderId="8" xfId="0" applyNumberFormat="1" applyFont="1" applyBorder="1" applyAlignment="1">
      <alignment wrapText="1"/>
    </xf>
    <xf numFmtId="44" fontId="0" fillId="0" borderId="11" xfId="0" applyNumberFormat="1" applyBorder="1" applyAlignment="1">
      <alignment wrapText="1"/>
    </xf>
    <xf numFmtId="0" fontId="0" fillId="0" borderId="11" xfId="0" applyBorder="1" applyAlignment="1">
      <alignment wrapText="1"/>
    </xf>
    <xf numFmtId="0" fontId="1" fillId="0" borderId="13" xfId="0" applyFont="1" applyBorder="1" applyAlignment="1">
      <alignment wrapText="1"/>
    </xf>
    <xf numFmtId="164" fontId="0" fillId="0" borderId="14" xfId="0" applyNumberFormat="1" applyBorder="1"/>
    <xf numFmtId="44" fontId="0" fillId="0" borderId="14" xfId="0" applyNumberFormat="1" applyBorder="1" applyAlignment="1">
      <alignment wrapText="1"/>
    </xf>
    <xf numFmtId="0" fontId="0" fillId="0" borderId="14" xfId="0" applyBorder="1" applyAlignment="1">
      <alignment wrapText="1"/>
    </xf>
    <xf numFmtId="44" fontId="5" fillId="2" borderId="0" xfId="1"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1"/>
  <sheetViews>
    <sheetView tabSelected="1" topLeftCell="A27" zoomScale="91" workbookViewId="0">
      <selection activeCell="G33" sqref="G33"/>
    </sheetView>
  </sheetViews>
  <sheetFormatPr baseColWidth="10" defaultColWidth="14.5" defaultRowHeight="15" x14ac:dyDescent="0.2"/>
  <cols>
    <col min="1" max="1" width="24.5" customWidth="1"/>
    <col min="2" max="2" width="47.33203125" customWidth="1"/>
    <col min="3" max="3" width="13.5" style="7" customWidth="1"/>
    <col min="4" max="4" width="16" style="7" customWidth="1"/>
    <col min="5" max="5" width="39.1640625" style="7" customWidth="1"/>
    <col min="6" max="6" width="14.5" style="7" customWidth="1"/>
    <col min="7" max="7" width="46.6640625" style="7" customWidth="1"/>
    <col min="8" max="8" width="25" style="7" customWidth="1"/>
    <col min="9" max="9" width="56" style="5" customWidth="1"/>
    <col min="10" max="10" width="27.83203125" customWidth="1"/>
    <col min="11" max="11" width="52.1640625" style="5" customWidth="1"/>
    <col min="12" max="31" width="8.6640625" customWidth="1"/>
  </cols>
  <sheetData>
    <row r="1" spans="1:11" x14ac:dyDescent="0.2">
      <c r="A1" t="s">
        <v>240</v>
      </c>
    </row>
    <row r="2" spans="1:11" x14ac:dyDescent="0.2">
      <c r="A2" t="s">
        <v>241</v>
      </c>
    </row>
    <row r="3" spans="1:11" x14ac:dyDescent="0.2">
      <c r="A3" t="s">
        <v>242</v>
      </c>
    </row>
    <row r="4" spans="1:11" ht="32" x14ac:dyDescent="0.2">
      <c r="A4" s="8" t="s">
        <v>0</v>
      </c>
      <c r="B4" s="8" t="s">
        <v>1</v>
      </c>
      <c r="C4" s="32" t="s">
        <v>2</v>
      </c>
      <c r="D4" s="44" t="s">
        <v>243</v>
      </c>
      <c r="E4" s="45" t="s">
        <v>244</v>
      </c>
      <c r="F4" s="29" t="s">
        <v>3</v>
      </c>
      <c r="G4" s="50" t="s">
        <v>245</v>
      </c>
      <c r="H4" s="143" t="s">
        <v>247</v>
      </c>
      <c r="I4" s="27" t="s">
        <v>4</v>
      </c>
      <c r="J4" s="9" t="s">
        <v>5</v>
      </c>
      <c r="K4" s="25" t="s">
        <v>6</v>
      </c>
    </row>
    <row r="5" spans="1:11" ht="144" x14ac:dyDescent="0.2">
      <c r="A5" s="1" t="s">
        <v>7</v>
      </c>
      <c r="B5" s="1" t="s">
        <v>8</v>
      </c>
      <c r="C5" s="30">
        <v>48336.5</v>
      </c>
      <c r="D5" s="35">
        <v>39222.99</v>
      </c>
      <c r="E5" s="46" t="s">
        <v>250</v>
      </c>
      <c r="F5" s="35">
        <f t="shared" ref="F5:F28" si="0">(C5-D5)</f>
        <v>9113.510000000002</v>
      </c>
      <c r="G5" s="51" t="s">
        <v>246</v>
      </c>
      <c r="H5" s="51" t="s">
        <v>248</v>
      </c>
      <c r="I5" s="2" t="s">
        <v>80</v>
      </c>
      <c r="J5" s="10" t="s">
        <v>9</v>
      </c>
      <c r="K5" s="26" t="s">
        <v>74</v>
      </c>
    </row>
    <row r="6" spans="1:11" ht="32" x14ac:dyDescent="0.2">
      <c r="A6" s="1" t="s">
        <v>7</v>
      </c>
      <c r="B6" s="1" t="s">
        <v>8</v>
      </c>
      <c r="C6" s="33">
        <v>39000</v>
      </c>
      <c r="D6" s="35">
        <v>35475</v>
      </c>
      <c r="E6" s="46" t="s">
        <v>250</v>
      </c>
      <c r="F6" s="35">
        <f t="shared" si="0"/>
        <v>3525</v>
      </c>
      <c r="G6" s="51" t="s">
        <v>246</v>
      </c>
      <c r="H6" s="51" t="s">
        <v>248</v>
      </c>
      <c r="I6" s="2" t="s">
        <v>10</v>
      </c>
      <c r="J6" s="10" t="s">
        <v>9</v>
      </c>
    </row>
    <row r="7" spans="1:11" ht="112" x14ac:dyDescent="0.2">
      <c r="A7" s="1" t="s">
        <v>7</v>
      </c>
      <c r="B7" s="1" t="s">
        <v>11</v>
      </c>
      <c r="C7" s="31">
        <v>58000</v>
      </c>
      <c r="D7" s="35">
        <v>43053.38</v>
      </c>
      <c r="E7" s="46" t="s">
        <v>250</v>
      </c>
      <c r="F7" s="35">
        <f t="shared" si="0"/>
        <v>14946.620000000003</v>
      </c>
      <c r="G7" s="51" t="s">
        <v>246</v>
      </c>
      <c r="H7" s="51" t="s">
        <v>248</v>
      </c>
      <c r="I7" s="2" t="s">
        <v>12</v>
      </c>
      <c r="J7" s="10" t="s">
        <v>9</v>
      </c>
    </row>
    <row r="8" spans="1:11" x14ac:dyDescent="0.2">
      <c r="A8" s="1" t="s">
        <v>7</v>
      </c>
      <c r="B8" s="1" t="s">
        <v>13</v>
      </c>
      <c r="C8" s="6">
        <v>75000</v>
      </c>
      <c r="D8" s="35">
        <v>75000.12</v>
      </c>
      <c r="E8" s="46" t="s">
        <v>250</v>
      </c>
      <c r="F8" s="35">
        <f t="shared" si="0"/>
        <v>-0.11999999999534339</v>
      </c>
      <c r="G8" s="51"/>
      <c r="H8" s="51" t="s">
        <v>248</v>
      </c>
      <c r="I8" s="28"/>
      <c r="J8" s="10" t="s">
        <v>9</v>
      </c>
    </row>
    <row r="9" spans="1:11" ht="32" x14ac:dyDescent="0.2">
      <c r="A9" s="1" t="s">
        <v>7</v>
      </c>
      <c r="B9" s="1" t="s">
        <v>14</v>
      </c>
      <c r="C9" s="11">
        <v>18000</v>
      </c>
      <c r="D9" s="35">
        <v>16006.44</v>
      </c>
      <c r="E9" s="46" t="s">
        <v>251</v>
      </c>
      <c r="F9" s="35">
        <f t="shared" si="0"/>
        <v>1993.5599999999995</v>
      </c>
      <c r="G9" s="51" t="s">
        <v>246</v>
      </c>
      <c r="H9" s="51" t="s">
        <v>248</v>
      </c>
      <c r="I9" s="2" t="s">
        <v>15</v>
      </c>
      <c r="J9" s="10"/>
      <c r="K9" s="5" t="s">
        <v>16</v>
      </c>
    </row>
    <row r="10" spans="1:11" ht="32" x14ac:dyDescent="0.2">
      <c r="A10" s="1" t="s">
        <v>17</v>
      </c>
      <c r="B10" s="1" t="s">
        <v>18</v>
      </c>
      <c r="C10" s="6">
        <v>38000</v>
      </c>
      <c r="D10" s="35">
        <v>35951.47</v>
      </c>
      <c r="E10" s="46" t="s">
        <v>252</v>
      </c>
      <c r="F10" s="35">
        <f t="shared" si="0"/>
        <v>2048.5299999999988</v>
      </c>
      <c r="G10" s="51" t="s">
        <v>246</v>
      </c>
      <c r="H10" s="51" t="s">
        <v>248</v>
      </c>
      <c r="I10" s="2" t="s">
        <v>19</v>
      </c>
      <c r="J10" s="10" t="s">
        <v>9</v>
      </c>
    </row>
    <row r="11" spans="1:11" ht="32" x14ac:dyDescent="0.2">
      <c r="A11" s="3" t="s">
        <v>20</v>
      </c>
      <c r="B11" s="3" t="s">
        <v>21</v>
      </c>
      <c r="C11" s="6">
        <v>1275</v>
      </c>
      <c r="D11" s="35">
        <v>1287.72</v>
      </c>
      <c r="E11" s="46" t="s">
        <v>253</v>
      </c>
      <c r="F11" s="35">
        <f t="shared" si="0"/>
        <v>-12.720000000000027</v>
      </c>
      <c r="G11" s="51"/>
      <c r="H11" s="51" t="s">
        <v>248</v>
      </c>
      <c r="I11" s="5" t="s">
        <v>22</v>
      </c>
      <c r="J11" s="10" t="s">
        <v>9</v>
      </c>
    </row>
    <row r="12" spans="1:11" ht="86.25" customHeight="1" x14ac:dyDescent="0.2">
      <c r="A12" s="3" t="s">
        <v>20</v>
      </c>
      <c r="B12" s="14" t="s">
        <v>23</v>
      </c>
      <c r="C12" s="11">
        <v>2200</v>
      </c>
      <c r="D12" s="35">
        <f>'Op Equip Supplies'!A33</f>
        <v>1985.3200000000002</v>
      </c>
      <c r="E12" s="46" t="s">
        <v>254</v>
      </c>
      <c r="F12" s="35">
        <f t="shared" si="0"/>
        <v>214.67999999999984</v>
      </c>
      <c r="G12" s="51" t="s">
        <v>246</v>
      </c>
      <c r="H12" s="51" t="s">
        <v>248</v>
      </c>
      <c r="I12" s="37" t="s">
        <v>81</v>
      </c>
      <c r="J12" s="10" t="s">
        <v>9</v>
      </c>
      <c r="K12" s="37" t="s">
        <v>75</v>
      </c>
    </row>
    <row r="13" spans="1:11" ht="86.25" customHeight="1" x14ac:dyDescent="0.2">
      <c r="A13" t="s">
        <v>20</v>
      </c>
      <c r="B13" s="13" t="s">
        <v>24</v>
      </c>
      <c r="C13" s="11">
        <v>2137.23</v>
      </c>
      <c r="D13" s="35">
        <v>1916.13</v>
      </c>
      <c r="E13" s="46" t="s">
        <v>255</v>
      </c>
      <c r="F13" s="35">
        <f t="shared" si="0"/>
        <v>221.09999999999991</v>
      </c>
      <c r="G13" s="51" t="s">
        <v>246</v>
      </c>
      <c r="H13" s="51" t="s">
        <v>248</v>
      </c>
      <c r="I13" s="37" t="s">
        <v>82</v>
      </c>
      <c r="J13" s="10" t="s">
        <v>25</v>
      </c>
      <c r="K13" s="37" t="s">
        <v>76</v>
      </c>
    </row>
    <row r="14" spans="1:11" ht="61.5" customHeight="1" x14ac:dyDescent="0.2">
      <c r="A14" t="s">
        <v>26</v>
      </c>
      <c r="B14" s="17" t="s">
        <v>27</v>
      </c>
      <c r="C14" s="18">
        <v>2000</v>
      </c>
      <c r="D14" s="36">
        <v>2174.54</v>
      </c>
      <c r="E14" s="52" t="s">
        <v>256</v>
      </c>
      <c r="F14" s="35">
        <f t="shared" si="0"/>
        <v>-174.53999999999996</v>
      </c>
      <c r="G14" s="51"/>
      <c r="H14" s="51" t="s">
        <v>248</v>
      </c>
      <c r="I14" s="5" t="s">
        <v>28</v>
      </c>
      <c r="J14" s="10" t="s">
        <v>9</v>
      </c>
      <c r="K14" s="5" t="s">
        <v>29</v>
      </c>
    </row>
    <row r="15" spans="1:11" ht="42.75" customHeight="1" x14ac:dyDescent="0.2">
      <c r="A15" s="3" t="s">
        <v>30</v>
      </c>
      <c r="B15" s="19" t="s">
        <v>31</v>
      </c>
      <c r="C15" s="18">
        <v>3000</v>
      </c>
      <c r="D15" s="36">
        <v>3000</v>
      </c>
      <c r="E15" s="52" t="s">
        <v>257</v>
      </c>
      <c r="F15" s="35">
        <f t="shared" si="0"/>
        <v>0</v>
      </c>
      <c r="G15" s="51" t="s">
        <v>249</v>
      </c>
      <c r="H15" s="51" t="s">
        <v>248</v>
      </c>
      <c r="I15" s="19" t="s">
        <v>32</v>
      </c>
      <c r="J15" s="10" t="s">
        <v>9</v>
      </c>
    </row>
    <row r="16" spans="1:11" ht="80" x14ac:dyDescent="0.2">
      <c r="A16" s="3" t="s">
        <v>33</v>
      </c>
      <c r="B16" s="2" t="s">
        <v>34</v>
      </c>
      <c r="C16" s="6">
        <v>10390</v>
      </c>
      <c r="D16" s="35">
        <v>10239.77</v>
      </c>
      <c r="E16" s="46" t="s">
        <v>258</v>
      </c>
      <c r="F16" s="35">
        <f t="shared" si="0"/>
        <v>150.22999999999956</v>
      </c>
      <c r="G16" s="51" t="s">
        <v>246</v>
      </c>
      <c r="H16" s="51" t="s">
        <v>248</v>
      </c>
      <c r="I16" s="2" t="s">
        <v>83</v>
      </c>
      <c r="J16" t="s">
        <v>9</v>
      </c>
      <c r="K16" s="37" t="s">
        <v>77</v>
      </c>
    </row>
    <row r="17" spans="1:11" ht="113.25" customHeight="1" x14ac:dyDescent="0.2">
      <c r="A17" s="3" t="s">
        <v>35</v>
      </c>
      <c r="B17" s="2" t="s">
        <v>36</v>
      </c>
      <c r="C17" s="6">
        <v>5000</v>
      </c>
      <c r="D17" s="35">
        <v>5000</v>
      </c>
      <c r="E17" s="46" t="s">
        <v>269</v>
      </c>
      <c r="F17" s="35">
        <f t="shared" si="0"/>
        <v>0</v>
      </c>
      <c r="G17" s="51" t="s">
        <v>249</v>
      </c>
      <c r="H17" s="51" t="s">
        <v>248</v>
      </c>
      <c r="I17" s="5" t="s">
        <v>37</v>
      </c>
      <c r="J17" s="14" t="s">
        <v>9</v>
      </c>
      <c r="K17" s="5" t="s">
        <v>38</v>
      </c>
    </row>
    <row r="18" spans="1:11" s="20" customFormat="1" ht="32" x14ac:dyDescent="0.2">
      <c r="A18" s="20" t="s">
        <v>39</v>
      </c>
      <c r="B18" s="20" t="s">
        <v>40</v>
      </c>
      <c r="C18" s="16">
        <v>3000</v>
      </c>
      <c r="D18" s="36">
        <v>3000</v>
      </c>
      <c r="E18" s="47" t="s">
        <v>268</v>
      </c>
      <c r="F18" s="35">
        <f t="shared" si="0"/>
        <v>0</v>
      </c>
      <c r="G18" s="51" t="s">
        <v>249</v>
      </c>
      <c r="H18" s="51" t="s">
        <v>248</v>
      </c>
      <c r="I18" s="17" t="s">
        <v>41</v>
      </c>
      <c r="J18" s="20" t="s">
        <v>9</v>
      </c>
      <c r="K18" s="17"/>
    </row>
    <row r="19" spans="1:11" ht="80" x14ac:dyDescent="0.2">
      <c r="A19" t="s">
        <v>42</v>
      </c>
      <c r="B19" s="21" t="s">
        <v>43</v>
      </c>
      <c r="C19" s="16">
        <v>5000</v>
      </c>
      <c r="D19" s="36">
        <v>5000</v>
      </c>
      <c r="E19" s="47" t="s">
        <v>270</v>
      </c>
      <c r="F19" s="35">
        <f t="shared" si="0"/>
        <v>0</v>
      </c>
      <c r="G19" s="51" t="s">
        <v>249</v>
      </c>
      <c r="H19" s="51" t="s">
        <v>248</v>
      </c>
      <c r="I19" s="5" t="s">
        <v>44</v>
      </c>
      <c r="J19" t="s">
        <v>9</v>
      </c>
      <c r="K19" s="17"/>
    </row>
    <row r="20" spans="1:11" ht="48" x14ac:dyDescent="0.2">
      <c r="A20" s="3" t="s">
        <v>45</v>
      </c>
      <c r="B20" s="4" t="s">
        <v>46</v>
      </c>
      <c r="C20" s="6">
        <v>12000</v>
      </c>
      <c r="D20" s="35">
        <v>12000</v>
      </c>
      <c r="E20" s="53" t="s">
        <v>259</v>
      </c>
      <c r="F20" s="35">
        <f t="shared" si="0"/>
        <v>0</v>
      </c>
      <c r="G20" s="51" t="s">
        <v>249</v>
      </c>
      <c r="H20" s="51" t="s">
        <v>248</v>
      </c>
      <c r="I20" s="5" t="s">
        <v>47</v>
      </c>
      <c r="J20" t="s">
        <v>9</v>
      </c>
    </row>
    <row r="21" spans="1:11" ht="78.75" customHeight="1" x14ac:dyDescent="0.2">
      <c r="A21" s="3" t="s">
        <v>48</v>
      </c>
      <c r="B21" s="17" t="s">
        <v>49</v>
      </c>
      <c r="C21" s="16">
        <v>8000</v>
      </c>
      <c r="D21" s="36">
        <v>9779.8799999999992</v>
      </c>
      <c r="E21" s="47" t="s">
        <v>261</v>
      </c>
      <c r="F21" s="35">
        <f t="shared" si="0"/>
        <v>-1779.8799999999992</v>
      </c>
      <c r="G21" s="51"/>
      <c r="H21" s="51" t="s">
        <v>248</v>
      </c>
      <c r="I21" s="13" t="s">
        <v>50</v>
      </c>
      <c r="J21" t="s">
        <v>9</v>
      </c>
      <c r="K21" s="5" t="s">
        <v>51</v>
      </c>
    </row>
    <row r="22" spans="1:11" ht="82.5" customHeight="1" x14ac:dyDescent="0.2">
      <c r="A22" t="s">
        <v>79</v>
      </c>
      <c r="B22" s="4" t="s">
        <v>52</v>
      </c>
      <c r="C22" s="11">
        <v>1200</v>
      </c>
      <c r="D22" s="35">
        <v>746.73</v>
      </c>
      <c r="E22" s="46" t="s">
        <v>262</v>
      </c>
      <c r="F22" s="35">
        <f t="shared" si="0"/>
        <v>453.27</v>
      </c>
      <c r="G22" s="51" t="s">
        <v>246</v>
      </c>
      <c r="H22" s="51" t="s">
        <v>248</v>
      </c>
      <c r="I22" s="5" t="s">
        <v>53</v>
      </c>
      <c r="J22" t="s">
        <v>9</v>
      </c>
    </row>
    <row r="23" spans="1:11" ht="96" x14ac:dyDescent="0.2">
      <c r="A23" s="142" t="s">
        <v>54</v>
      </c>
      <c r="B23" s="15" t="s">
        <v>55</v>
      </c>
      <c r="C23" s="16">
        <v>10500</v>
      </c>
      <c r="D23" s="36">
        <v>10200.719999999999</v>
      </c>
      <c r="E23" s="47" t="s">
        <v>263</v>
      </c>
      <c r="F23" s="35">
        <f t="shared" si="0"/>
        <v>299.28000000000065</v>
      </c>
      <c r="G23" s="51" t="s">
        <v>246</v>
      </c>
      <c r="H23" s="51" t="s">
        <v>248</v>
      </c>
      <c r="I23" s="12" t="s">
        <v>56</v>
      </c>
      <c r="J23" t="s">
        <v>9</v>
      </c>
    </row>
    <row r="24" spans="1:11" ht="128" x14ac:dyDescent="0.2">
      <c r="A24" s="17" t="s">
        <v>57</v>
      </c>
      <c r="B24" s="15" t="s">
        <v>58</v>
      </c>
      <c r="C24" s="16">
        <v>2360</v>
      </c>
      <c r="D24" s="36">
        <v>676</v>
      </c>
      <c r="E24" s="47" t="s">
        <v>264</v>
      </c>
      <c r="F24" s="35">
        <f t="shared" si="0"/>
        <v>1684</v>
      </c>
      <c r="G24" s="51" t="s">
        <v>246</v>
      </c>
      <c r="H24" s="51" t="s">
        <v>248</v>
      </c>
      <c r="I24" s="12" t="s">
        <v>59</v>
      </c>
      <c r="J24" t="s">
        <v>9</v>
      </c>
      <c r="K24" s="5" t="s">
        <v>60</v>
      </c>
    </row>
    <row r="25" spans="1:11" ht="176.25" customHeight="1" x14ac:dyDescent="0.2">
      <c r="A25" s="21" t="s">
        <v>61</v>
      </c>
      <c r="B25" s="15" t="s">
        <v>62</v>
      </c>
      <c r="C25" s="16">
        <v>16276.27</v>
      </c>
      <c r="D25" s="36">
        <f>BTG!A35</f>
        <v>17987.54</v>
      </c>
      <c r="E25" s="47" t="s">
        <v>265</v>
      </c>
      <c r="F25" s="35">
        <f t="shared" si="0"/>
        <v>-1711.2700000000004</v>
      </c>
      <c r="G25" s="51"/>
      <c r="H25" s="51" t="s">
        <v>248</v>
      </c>
      <c r="I25" s="37" t="s">
        <v>84</v>
      </c>
      <c r="J25" s="14" t="s">
        <v>63</v>
      </c>
      <c r="K25" s="37" t="s">
        <v>78</v>
      </c>
    </row>
    <row r="26" spans="1:11" ht="238.5" customHeight="1" x14ac:dyDescent="0.2">
      <c r="A26" s="14" t="s">
        <v>64</v>
      </c>
      <c r="B26" s="5" t="s">
        <v>65</v>
      </c>
      <c r="C26" s="11">
        <v>106340</v>
      </c>
      <c r="D26" s="34">
        <f>'Program Advertising'!A17</f>
        <v>106339.97000000003</v>
      </c>
      <c r="E26" s="48" t="s">
        <v>266</v>
      </c>
      <c r="F26" s="34">
        <f t="shared" si="0"/>
        <v>2.9999999969732016E-2</v>
      </c>
      <c r="G26" s="51" t="s">
        <v>246</v>
      </c>
      <c r="H26" s="51" t="s">
        <v>248</v>
      </c>
      <c r="I26" s="5" t="s">
        <v>66</v>
      </c>
      <c r="J26" s="14" t="s">
        <v>9</v>
      </c>
    </row>
    <row r="27" spans="1:11" ht="103.5" customHeight="1" x14ac:dyDescent="0.2">
      <c r="A27" s="14" t="s">
        <v>67</v>
      </c>
      <c r="B27" s="13" t="s">
        <v>68</v>
      </c>
      <c r="C27" s="11">
        <v>6000</v>
      </c>
      <c r="D27" s="35">
        <v>1500</v>
      </c>
      <c r="E27" s="53" t="s">
        <v>260</v>
      </c>
      <c r="F27" s="35">
        <f t="shared" si="0"/>
        <v>4500</v>
      </c>
      <c r="G27" s="51" t="s">
        <v>246</v>
      </c>
      <c r="H27" s="51" t="s">
        <v>248</v>
      </c>
      <c r="I27" s="13"/>
      <c r="J27" s="14"/>
      <c r="K27" s="5" t="s">
        <v>69</v>
      </c>
    </row>
    <row r="28" spans="1:11" s="20" customFormat="1" ht="162.75" customHeight="1" x14ac:dyDescent="0.2">
      <c r="A28" s="20" t="s">
        <v>70</v>
      </c>
      <c r="B28" s="19" t="s">
        <v>71</v>
      </c>
      <c r="C28" s="16">
        <v>32500</v>
      </c>
      <c r="D28" s="36">
        <f>Travel!A170</f>
        <v>28953.550000000007</v>
      </c>
      <c r="E28" s="47" t="s">
        <v>267</v>
      </c>
      <c r="F28" s="35">
        <f t="shared" si="0"/>
        <v>3546.4499999999935</v>
      </c>
      <c r="G28" s="51" t="s">
        <v>246</v>
      </c>
      <c r="H28" s="51" t="s">
        <v>248</v>
      </c>
      <c r="I28" s="19" t="s">
        <v>72</v>
      </c>
      <c r="J28" s="20" t="s">
        <v>9</v>
      </c>
      <c r="K28" s="17"/>
    </row>
    <row r="29" spans="1:11" x14ac:dyDescent="0.2">
      <c r="B29" s="2"/>
      <c r="C29" s="11">
        <v>0</v>
      </c>
      <c r="D29" s="11"/>
      <c r="E29" s="11"/>
      <c r="F29"/>
      <c r="G29"/>
      <c r="H29"/>
      <c r="I29" s="12"/>
    </row>
    <row r="30" spans="1:11" x14ac:dyDescent="0.2">
      <c r="C30" s="6"/>
      <c r="D30" s="6"/>
      <c r="E30" s="6"/>
      <c r="F30" s="6"/>
      <c r="G30" s="11"/>
      <c r="H30" s="11"/>
    </row>
    <row r="31" spans="1:11" x14ac:dyDescent="0.2">
      <c r="B31" s="22" t="s">
        <v>73</v>
      </c>
      <c r="C31" s="23">
        <f>SUM(C5:C30)</f>
        <v>505515</v>
      </c>
      <c r="D31" s="24">
        <f>SUM(D5:D30)</f>
        <v>466497.26999999996</v>
      </c>
      <c r="E31" s="24"/>
      <c r="F31" s="218">
        <f>(C31-D31)</f>
        <v>39017.73000000004</v>
      </c>
      <c r="G31" s="11"/>
      <c r="H31" s="11"/>
    </row>
    <row r="32" spans="1:11" x14ac:dyDescent="0.2">
      <c r="C32" s="6"/>
      <c r="D32" s="6"/>
      <c r="E32" s="6"/>
      <c r="F32" s="6"/>
      <c r="G32" s="6"/>
      <c r="H32" s="6"/>
    </row>
    <row r="33" spans="3:8" x14ac:dyDescent="0.2">
      <c r="C33" s="6"/>
      <c r="D33" s="6"/>
      <c r="E33" s="6"/>
      <c r="F33" s="6"/>
      <c r="G33" s="6"/>
      <c r="H33" s="6"/>
    </row>
    <row r="34" spans="3:8" x14ac:dyDescent="0.2">
      <c r="C34" s="6"/>
      <c r="D34" s="6"/>
      <c r="E34" s="6"/>
      <c r="F34" s="6"/>
      <c r="G34" s="6"/>
      <c r="H34" s="6"/>
    </row>
    <row r="35" spans="3:8" x14ac:dyDescent="0.2">
      <c r="C35" s="6"/>
      <c r="D35" s="6"/>
      <c r="E35" s="6"/>
      <c r="F35" s="6"/>
      <c r="G35" s="6"/>
      <c r="H35" s="6"/>
    </row>
    <row r="36" spans="3:8" x14ac:dyDescent="0.2">
      <c r="C36" s="6"/>
      <c r="D36" s="6"/>
      <c r="E36" s="6"/>
      <c r="F36" s="6"/>
      <c r="G36" s="6"/>
      <c r="H36" s="6"/>
    </row>
    <row r="37" spans="3:8" x14ac:dyDescent="0.2">
      <c r="C37" s="6"/>
      <c r="D37" s="6"/>
      <c r="E37" s="6"/>
      <c r="F37" s="6"/>
      <c r="G37" s="6"/>
      <c r="H37" s="6"/>
    </row>
    <row r="38" spans="3:8" x14ac:dyDescent="0.2">
      <c r="C38" s="6"/>
      <c r="D38" s="6"/>
      <c r="E38" s="6"/>
      <c r="F38" s="6"/>
      <c r="G38" s="6"/>
      <c r="H38" s="6"/>
    </row>
    <row r="39" spans="3:8" x14ac:dyDescent="0.2">
      <c r="C39" s="6"/>
      <c r="D39" s="6"/>
      <c r="E39" s="6"/>
      <c r="F39" s="6"/>
      <c r="G39" s="6"/>
      <c r="H39" s="6"/>
    </row>
    <row r="40" spans="3:8" x14ac:dyDescent="0.2">
      <c r="C40" s="6"/>
      <c r="D40" s="6"/>
      <c r="E40" s="6"/>
      <c r="F40" s="6"/>
      <c r="G40" s="6"/>
      <c r="H40" s="6"/>
    </row>
    <row r="41" spans="3:8" x14ac:dyDescent="0.2">
      <c r="C41" s="6"/>
      <c r="D41" s="6"/>
      <c r="E41" s="6"/>
      <c r="F41" s="6"/>
      <c r="G41" s="6"/>
      <c r="H41" s="6"/>
    </row>
    <row r="42" spans="3:8" x14ac:dyDescent="0.2">
      <c r="C42" s="6"/>
      <c r="D42" s="6"/>
      <c r="E42" s="6"/>
      <c r="F42" s="6"/>
      <c r="G42" s="6"/>
      <c r="H42" s="6"/>
    </row>
    <row r="43" spans="3:8" x14ac:dyDescent="0.2">
      <c r="C43" s="6"/>
      <c r="D43" s="6"/>
      <c r="E43" s="6"/>
      <c r="F43" s="6"/>
      <c r="G43" s="6"/>
      <c r="H43" s="6"/>
    </row>
    <row r="44" spans="3:8" x14ac:dyDescent="0.2">
      <c r="C44" s="6"/>
      <c r="D44" s="6"/>
      <c r="E44" s="6"/>
      <c r="F44" s="6"/>
      <c r="G44" s="6"/>
      <c r="H44" s="6"/>
    </row>
    <row r="45" spans="3:8" x14ac:dyDescent="0.2">
      <c r="C45" s="6"/>
      <c r="D45" s="6"/>
      <c r="E45" s="6"/>
      <c r="F45" s="6"/>
      <c r="G45" s="6"/>
      <c r="H45" s="6"/>
    </row>
    <row r="46" spans="3:8" x14ac:dyDescent="0.2">
      <c r="C46" s="6"/>
      <c r="D46" s="6"/>
      <c r="E46" s="6"/>
      <c r="F46" s="6"/>
      <c r="G46" s="6"/>
      <c r="H46" s="6"/>
    </row>
    <row r="47" spans="3:8" x14ac:dyDescent="0.2">
      <c r="C47" s="6"/>
      <c r="D47" s="6"/>
      <c r="E47" s="6"/>
      <c r="F47" s="6"/>
      <c r="G47" s="6"/>
      <c r="H47" s="6"/>
    </row>
    <row r="48" spans="3:8" x14ac:dyDescent="0.2">
      <c r="C48" s="6"/>
      <c r="D48" s="6"/>
      <c r="E48" s="6"/>
      <c r="F48" s="6"/>
      <c r="G48" s="6"/>
      <c r="H48" s="6"/>
    </row>
    <row r="49" spans="3:8" x14ac:dyDescent="0.2">
      <c r="C49" s="6"/>
      <c r="D49" s="6"/>
      <c r="E49" s="6"/>
      <c r="F49" s="6"/>
      <c r="G49" s="6"/>
      <c r="H49" s="6"/>
    </row>
    <row r="50" spans="3:8" x14ac:dyDescent="0.2">
      <c r="C50" s="6"/>
      <c r="D50" s="6"/>
      <c r="E50" s="6"/>
      <c r="F50" s="6"/>
      <c r="G50" s="6"/>
      <c r="H50" s="6"/>
    </row>
    <row r="51" spans="3:8" x14ac:dyDescent="0.2">
      <c r="C51" s="6"/>
      <c r="D51" s="6"/>
      <c r="E51" s="6"/>
      <c r="F51" s="6"/>
      <c r="G51" s="6"/>
      <c r="H51" s="6"/>
    </row>
    <row r="52" spans="3:8" x14ac:dyDescent="0.2">
      <c r="C52" s="6"/>
      <c r="D52" s="6"/>
      <c r="E52" s="6"/>
      <c r="F52" s="6"/>
      <c r="G52" s="6"/>
      <c r="H52" s="6"/>
    </row>
    <row r="53" spans="3:8" x14ac:dyDescent="0.2">
      <c r="C53" s="6"/>
      <c r="D53" s="6"/>
      <c r="E53" s="6"/>
      <c r="F53" s="6"/>
      <c r="G53" s="6"/>
      <c r="H53" s="6"/>
    </row>
    <row r="54" spans="3:8" x14ac:dyDescent="0.2">
      <c r="C54" s="6"/>
      <c r="D54" s="6"/>
      <c r="E54" s="6"/>
      <c r="F54" s="6"/>
      <c r="G54" s="6"/>
      <c r="H54" s="6"/>
    </row>
    <row r="55" spans="3:8" x14ac:dyDescent="0.2">
      <c r="C55" s="6"/>
      <c r="D55" s="6"/>
      <c r="E55" s="6"/>
      <c r="F55" s="6"/>
      <c r="G55" s="6"/>
      <c r="H55" s="6"/>
    </row>
    <row r="56" spans="3:8" x14ac:dyDescent="0.2">
      <c r="C56" s="6"/>
      <c r="D56" s="6"/>
      <c r="E56" s="6"/>
      <c r="F56" s="6"/>
      <c r="G56" s="6"/>
      <c r="H56" s="6"/>
    </row>
    <row r="57" spans="3:8" x14ac:dyDescent="0.2">
      <c r="C57" s="6"/>
      <c r="D57" s="6"/>
      <c r="E57" s="6"/>
      <c r="F57" s="6"/>
      <c r="G57" s="6"/>
      <c r="H57" s="6"/>
    </row>
    <row r="58" spans="3:8" x14ac:dyDescent="0.2">
      <c r="C58" s="6"/>
      <c r="D58" s="6"/>
      <c r="E58" s="6"/>
      <c r="F58" s="6"/>
      <c r="G58" s="6"/>
      <c r="H58" s="6"/>
    </row>
    <row r="59" spans="3:8" x14ac:dyDescent="0.2">
      <c r="C59" s="6"/>
      <c r="D59" s="6"/>
      <c r="E59" s="6"/>
      <c r="F59" s="6"/>
      <c r="G59" s="6"/>
      <c r="H59" s="6"/>
    </row>
    <row r="60" spans="3:8" x14ac:dyDescent="0.2">
      <c r="C60" s="6"/>
      <c r="D60" s="6"/>
      <c r="E60" s="6"/>
      <c r="F60" s="6"/>
      <c r="G60" s="6"/>
      <c r="H60" s="6"/>
    </row>
    <row r="61" spans="3:8" x14ac:dyDescent="0.2">
      <c r="C61" s="6"/>
      <c r="D61" s="6"/>
      <c r="E61" s="6"/>
      <c r="F61" s="6"/>
      <c r="G61" s="6"/>
      <c r="H61" s="6"/>
    </row>
    <row r="62" spans="3:8" x14ac:dyDescent="0.2">
      <c r="C62" s="6"/>
      <c r="D62" s="6"/>
      <c r="E62" s="6"/>
      <c r="F62" s="6"/>
      <c r="G62" s="6"/>
      <c r="H62" s="6"/>
    </row>
    <row r="63" spans="3:8" x14ac:dyDescent="0.2">
      <c r="C63" s="6"/>
      <c r="D63" s="6"/>
      <c r="E63" s="6"/>
      <c r="F63" s="6"/>
      <c r="G63" s="6"/>
      <c r="H63" s="6"/>
    </row>
    <row r="64" spans="3:8" x14ac:dyDescent="0.2">
      <c r="C64" s="6"/>
      <c r="D64" s="6"/>
      <c r="E64" s="6"/>
      <c r="F64" s="6"/>
      <c r="G64" s="6"/>
      <c r="H64" s="6"/>
    </row>
    <row r="65" spans="3:8" x14ac:dyDescent="0.2">
      <c r="C65" s="6"/>
      <c r="D65" s="6"/>
      <c r="E65" s="6"/>
      <c r="F65" s="6"/>
      <c r="G65" s="6"/>
      <c r="H65" s="6"/>
    </row>
    <row r="66" spans="3:8" x14ac:dyDescent="0.2">
      <c r="C66" s="6"/>
      <c r="D66" s="6"/>
      <c r="E66" s="6"/>
      <c r="F66" s="6"/>
      <c r="G66" s="6"/>
      <c r="H66" s="6"/>
    </row>
    <row r="67" spans="3:8" x14ac:dyDescent="0.2">
      <c r="C67" s="6"/>
      <c r="D67" s="6"/>
      <c r="E67" s="6"/>
      <c r="F67" s="6"/>
      <c r="G67" s="6"/>
      <c r="H67" s="6"/>
    </row>
    <row r="68" spans="3:8" x14ac:dyDescent="0.2">
      <c r="C68" s="6"/>
      <c r="D68" s="6"/>
      <c r="E68" s="6"/>
      <c r="F68" s="6"/>
      <c r="G68" s="6"/>
      <c r="H68" s="6"/>
    </row>
    <row r="69" spans="3:8" x14ac:dyDescent="0.2">
      <c r="C69" s="6"/>
      <c r="D69" s="6"/>
      <c r="E69" s="6"/>
      <c r="F69" s="6"/>
      <c r="G69" s="6"/>
      <c r="H69" s="6"/>
    </row>
    <row r="70" spans="3:8" x14ac:dyDescent="0.2">
      <c r="C70" s="6"/>
      <c r="D70" s="6"/>
      <c r="E70" s="6"/>
      <c r="F70" s="6"/>
      <c r="G70" s="6"/>
      <c r="H70" s="6"/>
    </row>
    <row r="71" spans="3:8" x14ac:dyDescent="0.2">
      <c r="C71" s="6"/>
      <c r="D71" s="6"/>
      <c r="E71" s="6"/>
      <c r="F71" s="6"/>
      <c r="G71" s="6"/>
      <c r="H71" s="6"/>
    </row>
    <row r="72" spans="3:8" x14ac:dyDescent="0.2">
      <c r="C72" s="6"/>
      <c r="D72" s="6"/>
      <c r="E72" s="6"/>
      <c r="F72" s="6"/>
      <c r="G72" s="6"/>
      <c r="H72" s="6"/>
    </row>
    <row r="73" spans="3:8" x14ac:dyDescent="0.2">
      <c r="C73" s="6"/>
      <c r="D73" s="6"/>
      <c r="E73" s="6"/>
      <c r="F73" s="6"/>
      <c r="G73" s="6"/>
      <c r="H73" s="6"/>
    </row>
    <row r="74" spans="3:8" x14ac:dyDescent="0.2">
      <c r="C74" s="6"/>
      <c r="D74" s="6"/>
      <c r="E74" s="6"/>
      <c r="F74" s="6"/>
      <c r="G74" s="6"/>
      <c r="H74" s="6"/>
    </row>
    <row r="75" spans="3:8" x14ac:dyDescent="0.2">
      <c r="C75" s="6"/>
      <c r="D75" s="6"/>
      <c r="E75" s="6"/>
      <c r="F75" s="6"/>
      <c r="G75" s="6"/>
      <c r="H75" s="6"/>
    </row>
    <row r="76" spans="3:8" x14ac:dyDescent="0.2">
      <c r="C76" s="6"/>
      <c r="D76" s="6"/>
      <c r="E76" s="6"/>
      <c r="F76" s="6"/>
      <c r="G76" s="6"/>
      <c r="H76" s="6"/>
    </row>
    <row r="77" spans="3:8" x14ac:dyDescent="0.2">
      <c r="C77" s="6"/>
      <c r="D77" s="6"/>
      <c r="E77" s="6"/>
      <c r="F77" s="6"/>
      <c r="G77" s="6"/>
      <c r="H77" s="6"/>
    </row>
    <row r="78" spans="3:8" x14ac:dyDescent="0.2">
      <c r="C78" s="6"/>
      <c r="D78" s="6"/>
      <c r="E78" s="6"/>
      <c r="F78" s="6"/>
      <c r="G78" s="6"/>
      <c r="H78" s="6"/>
    </row>
    <row r="79" spans="3:8" x14ac:dyDescent="0.2">
      <c r="C79" s="6"/>
      <c r="D79" s="6"/>
      <c r="E79" s="6"/>
      <c r="F79" s="6"/>
      <c r="G79" s="6"/>
      <c r="H79" s="6"/>
    </row>
    <row r="80" spans="3:8" x14ac:dyDescent="0.2">
      <c r="C80" s="6"/>
      <c r="D80" s="6"/>
      <c r="E80" s="6"/>
      <c r="F80" s="6"/>
      <c r="G80" s="6"/>
      <c r="H80" s="6"/>
    </row>
    <row r="81" spans="3:8" x14ac:dyDescent="0.2">
      <c r="C81" s="6"/>
      <c r="D81" s="6"/>
      <c r="E81" s="6"/>
      <c r="F81" s="6"/>
      <c r="G81" s="6"/>
      <c r="H81" s="6"/>
    </row>
    <row r="82" spans="3:8" x14ac:dyDescent="0.2">
      <c r="C82" s="6"/>
      <c r="D82" s="6"/>
      <c r="E82" s="6"/>
      <c r="F82" s="6"/>
      <c r="G82" s="6"/>
      <c r="H82" s="6"/>
    </row>
    <row r="83" spans="3:8" x14ac:dyDescent="0.2">
      <c r="C83" s="6"/>
      <c r="D83" s="6"/>
      <c r="E83" s="6"/>
      <c r="F83" s="6"/>
      <c r="G83" s="6"/>
      <c r="H83" s="6"/>
    </row>
    <row r="84" spans="3:8" x14ac:dyDescent="0.2">
      <c r="C84" s="6"/>
      <c r="D84" s="6"/>
      <c r="E84" s="6"/>
      <c r="F84" s="6"/>
      <c r="G84" s="6"/>
      <c r="H84" s="6"/>
    </row>
    <row r="85" spans="3:8" x14ac:dyDescent="0.2">
      <c r="C85" s="6"/>
      <c r="D85" s="6"/>
      <c r="E85" s="6"/>
      <c r="F85" s="6"/>
      <c r="G85" s="6"/>
      <c r="H85" s="6"/>
    </row>
    <row r="86" spans="3:8" x14ac:dyDescent="0.2">
      <c r="C86" s="6"/>
      <c r="D86" s="6"/>
      <c r="E86" s="6"/>
      <c r="F86" s="6"/>
      <c r="G86" s="6"/>
      <c r="H86" s="6"/>
    </row>
    <row r="87" spans="3:8" x14ac:dyDescent="0.2">
      <c r="C87" s="6"/>
      <c r="D87" s="6"/>
      <c r="E87" s="6"/>
      <c r="F87" s="6"/>
      <c r="G87" s="6"/>
      <c r="H87" s="6"/>
    </row>
    <row r="88" spans="3:8" x14ac:dyDescent="0.2">
      <c r="C88" s="6"/>
      <c r="D88" s="6"/>
      <c r="E88" s="6"/>
      <c r="F88" s="6"/>
      <c r="G88" s="6"/>
      <c r="H88" s="6"/>
    </row>
    <row r="89" spans="3:8" x14ac:dyDescent="0.2">
      <c r="C89" s="6"/>
      <c r="D89" s="6"/>
      <c r="E89" s="6"/>
      <c r="F89" s="6"/>
      <c r="G89" s="6"/>
      <c r="H89" s="6"/>
    </row>
    <row r="90" spans="3:8" x14ac:dyDescent="0.2">
      <c r="C90" s="6"/>
      <c r="D90" s="6"/>
      <c r="E90" s="6"/>
      <c r="F90" s="6"/>
      <c r="G90" s="6"/>
      <c r="H90" s="6"/>
    </row>
    <row r="91" spans="3:8" x14ac:dyDescent="0.2">
      <c r="C91" s="6"/>
      <c r="D91" s="6"/>
      <c r="E91" s="6"/>
      <c r="F91" s="6"/>
      <c r="G91" s="6"/>
      <c r="H91" s="6"/>
    </row>
    <row r="92" spans="3:8" x14ac:dyDescent="0.2">
      <c r="C92" s="6"/>
      <c r="D92" s="6"/>
      <c r="E92" s="6"/>
      <c r="F92" s="6"/>
      <c r="G92" s="6"/>
      <c r="H92" s="6"/>
    </row>
    <row r="93" spans="3:8" x14ac:dyDescent="0.2">
      <c r="C93" s="6"/>
      <c r="D93" s="6"/>
      <c r="E93" s="6"/>
      <c r="F93" s="6"/>
      <c r="G93" s="6"/>
      <c r="H93" s="6"/>
    </row>
    <row r="94" spans="3:8" x14ac:dyDescent="0.2">
      <c r="C94" s="6"/>
      <c r="D94" s="6"/>
      <c r="E94" s="6"/>
      <c r="F94" s="6"/>
      <c r="G94" s="6"/>
      <c r="H94" s="6"/>
    </row>
    <row r="95" spans="3:8" x14ac:dyDescent="0.2">
      <c r="C95" s="6"/>
      <c r="D95" s="6"/>
      <c r="E95" s="6"/>
      <c r="F95" s="6"/>
      <c r="G95" s="6"/>
      <c r="H95" s="6"/>
    </row>
    <row r="96" spans="3:8" x14ac:dyDescent="0.2">
      <c r="C96" s="6"/>
      <c r="D96" s="6"/>
      <c r="E96" s="6"/>
      <c r="F96" s="6"/>
      <c r="G96" s="6"/>
      <c r="H96" s="6"/>
    </row>
    <row r="97" spans="3:8" x14ac:dyDescent="0.2">
      <c r="C97" s="6"/>
      <c r="D97" s="6"/>
      <c r="E97" s="6"/>
      <c r="F97" s="6"/>
      <c r="G97" s="6"/>
      <c r="H97" s="6"/>
    </row>
    <row r="98" spans="3:8" x14ac:dyDescent="0.2">
      <c r="C98" s="6"/>
      <c r="D98" s="6"/>
      <c r="E98" s="6"/>
      <c r="F98" s="6"/>
      <c r="G98" s="6"/>
      <c r="H98" s="6"/>
    </row>
    <row r="99" spans="3:8" x14ac:dyDescent="0.2">
      <c r="C99" s="6"/>
      <c r="D99" s="6"/>
      <c r="E99" s="6"/>
      <c r="F99" s="6"/>
      <c r="G99" s="6"/>
      <c r="H99" s="6"/>
    </row>
    <row r="100" spans="3:8" x14ac:dyDescent="0.2">
      <c r="C100" s="6"/>
      <c r="D100" s="6"/>
      <c r="E100" s="6"/>
      <c r="F100" s="6"/>
      <c r="G100" s="6"/>
      <c r="H100" s="6"/>
    </row>
    <row r="101" spans="3:8" x14ac:dyDescent="0.2">
      <c r="C101" s="6"/>
      <c r="D101" s="6"/>
      <c r="E101" s="6"/>
      <c r="F101" s="6"/>
      <c r="G101" s="6"/>
      <c r="H101" s="6"/>
    </row>
    <row r="102" spans="3:8" x14ac:dyDescent="0.2">
      <c r="C102" s="6"/>
      <c r="D102" s="6"/>
      <c r="E102" s="6"/>
      <c r="F102" s="6"/>
      <c r="G102" s="6"/>
      <c r="H102" s="6"/>
    </row>
    <row r="103" spans="3:8" x14ac:dyDescent="0.2">
      <c r="C103" s="6"/>
      <c r="D103" s="6"/>
      <c r="E103" s="6"/>
      <c r="F103" s="6"/>
      <c r="G103" s="6"/>
      <c r="H103" s="6"/>
    </row>
    <row r="104" spans="3:8" x14ac:dyDescent="0.2">
      <c r="C104" s="6"/>
      <c r="D104" s="6"/>
      <c r="E104" s="6"/>
      <c r="F104" s="6"/>
      <c r="G104" s="6"/>
      <c r="H104" s="6"/>
    </row>
    <row r="105" spans="3:8" x14ac:dyDescent="0.2">
      <c r="C105" s="6"/>
      <c r="D105" s="6"/>
      <c r="E105" s="6"/>
      <c r="F105" s="6"/>
      <c r="G105" s="6"/>
      <c r="H105" s="6"/>
    </row>
    <row r="106" spans="3:8" x14ac:dyDescent="0.2">
      <c r="C106" s="6"/>
      <c r="D106" s="6"/>
      <c r="E106" s="6"/>
      <c r="F106" s="6"/>
      <c r="G106" s="6"/>
      <c r="H106" s="6"/>
    </row>
    <row r="107" spans="3:8" x14ac:dyDescent="0.2">
      <c r="C107" s="6"/>
      <c r="D107" s="6"/>
      <c r="E107" s="6"/>
      <c r="F107" s="6"/>
      <c r="G107" s="6"/>
      <c r="H107" s="6"/>
    </row>
    <row r="108" spans="3:8" x14ac:dyDescent="0.2">
      <c r="C108" s="6"/>
      <c r="D108" s="6"/>
      <c r="E108" s="6"/>
      <c r="F108" s="6"/>
      <c r="G108" s="6"/>
      <c r="H108" s="6"/>
    </row>
    <row r="109" spans="3:8" x14ac:dyDescent="0.2">
      <c r="C109" s="6"/>
      <c r="D109" s="6"/>
      <c r="E109" s="6"/>
      <c r="F109" s="6"/>
      <c r="G109" s="6"/>
      <c r="H109" s="6"/>
    </row>
    <row r="110" spans="3:8" x14ac:dyDescent="0.2">
      <c r="C110" s="6"/>
      <c r="D110" s="6"/>
      <c r="E110" s="6"/>
      <c r="F110" s="6"/>
      <c r="G110" s="6"/>
      <c r="H110" s="6"/>
    </row>
    <row r="111" spans="3:8" x14ac:dyDescent="0.2">
      <c r="C111" s="6"/>
      <c r="D111" s="6"/>
      <c r="E111" s="6"/>
      <c r="F111" s="6"/>
      <c r="G111" s="6"/>
      <c r="H111" s="6"/>
    </row>
    <row r="112" spans="3:8" x14ac:dyDescent="0.2">
      <c r="C112" s="6"/>
      <c r="D112" s="6"/>
      <c r="E112" s="6"/>
      <c r="F112" s="6"/>
      <c r="G112" s="6"/>
      <c r="H112" s="6"/>
    </row>
    <row r="113" spans="3:8" x14ac:dyDescent="0.2">
      <c r="C113" s="6"/>
      <c r="D113" s="6"/>
      <c r="E113" s="6"/>
      <c r="F113" s="6"/>
      <c r="G113" s="6"/>
      <c r="H113" s="6"/>
    </row>
    <row r="114" spans="3:8" x14ac:dyDescent="0.2">
      <c r="C114" s="6"/>
      <c r="D114" s="6"/>
      <c r="E114" s="6"/>
      <c r="F114" s="6"/>
      <c r="G114" s="6"/>
      <c r="H114" s="6"/>
    </row>
    <row r="115" spans="3:8" x14ac:dyDescent="0.2">
      <c r="C115" s="6"/>
      <c r="D115" s="6"/>
      <c r="E115" s="6"/>
      <c r="F115" s="6"/>
      <c r="G115" s="6"/>
      <c r="H115" s="6"/>
    </row>
    <row r="116" spans="3:8" x14ac:dyDescent="0.2">
      <c r="C116" s="6"/>
      <c r="D116" s="6"/>
      <c r="E116" s="6"/>
      <c r="F116" s="6"/>
      <c r="G116" s="6"/>
      <c r="H116" s="6"/>
    </row>
    <row r="117" spans="3:8" x14ac:dyDescent="0.2">
      <c r="C117" s="6"/>
      <c r="D117" s="6"/>
      <c r="E117" s="6"/>
      <c r="F117" s="6"/>
      <c r="G117" s="6"/>
      <c r="H117" s="6"/>
    </row>
    <row r="118" spans="3:8" x14ac:dyDescent="0.2">
      <c r="C118" s="6"/>
      <c r="D118" s="6"/>
      <c r="E118" s="6"/>
      <c r="F118" s="6"/>
      <c r="G118" s="6"/>
      <c r="H118" s="6"/>
    </row>
    <row r="119" spans="3:8" x14ac:dyDescent="0.2">
      <c r="C119" s="6"/>
      <c r="D119" s="6"/>
      <c r="E119" s="6"/>
      <c r="F119" s="6"/>
      <c r="G119" s="6"/>
      <c r="H119" s="6"/>
    </row>
    <row r="120" spans="3:8" x14ac:dyDescent="0.2">
      <c r="C120" s="6"/>
      <c r="D120" s="6"/>
      <c r="E120" s="6"/>
      <c r="F120" s="6"/>
      <c r="G120" s="6"/>
      <c r="H120" s="6"/>
    </row>
    <row r="121" spans="3:8" x14ac:dyDescent="0.2">
      <c r="C121" s="6"/>
      <c r="D121" s="6"/>
      <c r="E121" s="6"/>
      <c r="F121" s="6"/>
      <c r="G121" s="6"/>
      <c r="H121" s="6"/>
    </row>
    <row r="122" spans="3:8" x14ac:dyDescent="0.2">
      <c r="C122" s="6"/>
      <c r="D122" s="6"/>
      <c r="E122" s="6"/>
      <c r="F122" s="6"/>
      <c r="G122" s="6"/>
      <c r="H122" s="6"/>
    </row>
    <row r="123" spans="3:8" x14ac:dyDescent="0.2">
      <c r="C123" s="6"/>
      <c r="D123" s="6"/>
      <c r="E123" s="6"/>
      <c r="F123" s="6"/>
      <c r="G123" s="6"/>
      <c r="H123" s="6"/>
    </row>
    <row r="124" spans="3:8" x14ac:dyDescent="0.2">
      <c r="C124" s="6"/>
      <c r="D124" s="6"/>
      <c r="E124" s="6"/>
      <c r="F124" s="6"/>
      <c r="G124" s="6"/>
      <c r="H124" s="6"/>
    </row>
    <row r="125" spans="3:8" x14ac:dyDescent="0.2">
      <c r="C125" s="6"/>
      <c r="D125" s="6"/>
      <c r="E125" s="6"/>
      <c r="F125" s="6"/>
      <c r="G125" s="6"/>
      <c r="H125" s="6"/>
    </row>
    <row r="126" spans="3:8" x14ac:dyDescent="0.2">
      <c r="C126" s="6"/>
      <c r="D126" s="6"/>
      <c r="E126" s="6"/>
      <c r="F126" s="6"/>
      <c r="G126" s="6"/>
      <c r="H126" s="6"/>
    </row>
    <row r="127" spans="3:8" x14ac:dyDescent="0.2">
      <c r="C127" s="6"/>
      <c r="D127" s="6"/>
      <c r="E127" s="6"/>
      <c r="F127" s="6"/>
      <c r="G127" s="6"/>
      <c r="H127" s="6"/>
    </row>
    <row r="128" spans="3:8" x14ac:dyDescent="0.2">
      <c r="C128" s="6"/>
      <c r="D128" s="6"/>
      <c r="E128" s="6"/>
      <c r="F128" s="6"/>
      <c r="G128" s="6"/>
      <c r="H128" s="6"/>
    </row>
    <row r="129" spans="3:8" x14ac:dyDescent="0.2">
      <c r="C129" s="6"/>
      <c r="D129" s="6"/>
      <c r="E129" s="6"/>
      <c r="F129" s="6"/>
      <c r="G129" s="6"/>
      <c r="H129" s="6"/>
    </row>
    <row r="130" spans="3:8" x14ac:dyDescent="0.2">
      <c r="C130" s="6"/>
      <c r="D130" s="6"/>
      <c r="E130" s="6"/>
      <c r="F130" s="6"/>
      <c r="G130" s="6"/>
      <c r="H130" s="6"/>
    </row>
    <row r="131" spans="3:8" x14ac:dyDescent="0.2">
      <c r="C131" s="6"/>
      <c r="D131" s="6"/>
      <c r="E131" s="6"/>
      <c r="F131" s="6"/>
      <c r="G131" s="6"/>
      <c r="H131" s="6"/>
    </row>
    <row r="132" spans="3:8" x14ac:dyDescent="0.2">
      <c r="C132" s="6"/>
      <c r="D132" s="6"/>
      <c r="E132" s="6"/>
      <c r="F132" s="6"/>
      <c r="G132" s="6"/>
      <c r="H132" s="6"/>
    </row>
    <row r="133" spans="3:8" x14ac:dyDescent="0.2">
      <c r="C133" s="6"/>
      <c r="D133" s="6"/>
      <c r="E133" s="6"/>
      <c r="F133" s="6"/>
      <c r="G133" s="6"/>
      <c r="H133" s="6"/>
    </row>
    <row r="134" spans="3:8" x14ac:dyDescent="0.2">
      <c r="C134" s="6"/>
      <c r="D134" s="6"/>
      <c r="E134" s="6"/>
      <c r="F134" s="6"/>
      <c r="G134" s="6"/>
      <c r="H134" s="6"/>
    </row>
    <row r="135" spans="3:8" x14ac:dyDescent="0.2">
      <c r="C135" s="6"/>
      <c r="D135" s="6"/>
      <c r="E135" s="6"/>
      <c r="F135" s="6"/>
      <c r="G135" s="6"/>
      <c r="H135" s="6"/>
    </row>
    <row r="136" spans="3:8" x14ac:dyDescent="0.2">
      <c r="C136" s="6"/>
      <c r="D136" s="6"/>
      <c r="E136" s="6"/>
      <c r="F136" s="6"/>
      <c r="G136" s="6"/>
      <c r="H136" s="6"/>
    </row>
    <row r="137" spans="3:8" x14ac:dyDescent="0.2">
      <c r="C137" s="6"/>
      <c r="D137" s="6"/>
      <c r="E137" s="6"/>
      <c r="F137" s="6"/>
      <c r="G137" s="6"/>
      <c r="H137" s="6"/>
    </row>
    <row r="138" spans="3:8" x14ac:dyDescent="0.2">
      <c r="C138" s="6"/>
      <c r="D138" s="6"/>
      <c r="E138" s="6"/>
      <c r="F138" s="6"/>
      <c r="G138" s="6"/>
      <c r="H138" s="6"/>
    </row>
    <row r="139" spans="3:8" x14ac:dyDescent="0.2">
      <c r="C139" s="6"/>
      <c r="D139" s="6"/>
      <c r="E139" s="6"/>
      <c r="F139" s="6"/>
      <c r="G139" s="6"/>
      <c r="H139" s="6"/>
    </row>
    <row r="140" spans="3:8" x14ac:dyDescent="0.2">
      <c r="C140" s="6"/>
      <c r="D140" s="6"/>
      <c r="E140" s="6"/>
      <c r="F140" s="6"/>
      <c r="G140" s="6"/>
      <c r="H140" s="6"/>
    </row>
    <row r="141" spans="3:8" x14ac:dyDescent="0.2">
      <c r="C141" s="6"/>
      <c r="D141" s="6"/>
      <c r="E141" s="6"/>
      <c r="F141" s="6"/>
      <c r="G141" s="6"/>
      <c r="H141" s="6"/>
    </row>
    <row r="142" spans="3:8" x14ac:dyDescent="0.2">
      <c r="C142" s="6"/>
      <c r="D142" s="6"/>
      <c r="E142" s="6"/>
      <c r="F142" s="6"/>
      <c r="G142" s="6"/>
      <c r="H142" s="6"/>
    </row>
    <row r="143" spans="3:8" x14ac:dyDescent="0.2">
      <c r="C143" s="6"/>
      <c r="D143" s="6"/>
      <c r="E143" s="6"/>
      <c r="F143" s="6"/>
      <c r="G143" s="6"/>
      <c r="H143" s="6"/>
    </row>
    <row r="144" spans="3:8" x14ac:dyDescent="0.2">
      <c r="C144" s="6"/>
      <c r="D144" s="6"/>
      <c r="E144" s="6"/>
      <c r="F144" s="6"/>
      <c r="G144" s="6"/>
      <c r="H144" s="6"/>
    </row>
    <row r="145" spans="3:8" x14ac:dyDescent="0.2">
      <c r="C145" s="6"/>
      <c r="D145" s="6"/>
      <c r="E145" s="6"/>
      <c r="F145" s="6"/>
      <c r="G145" s="6"/>
      <c r="H145" s="6"/>
    </row>
    <row r="146" spans="3:8" x14ac:dyDescent="0.2">
      <c r="C146" s="6"/>
      <c r="D146" s="6"/>
      <c r="E146" s="6"/>
      <c r="F146" s="6"/>
      <c r="G146" s="6"/>
      <c r="H146" s="6"/>
    </row>
    <row r="147" spans="3:8" x14ac:dyDescent="0.2">
      <c r="C147" s="6"/>
      <c r="D147" s="6"/>
      <c r="E147" s="6"/>
      <c r="F147" s="6"/>
      <c r="G147" s="6"/>
      <c r="H147" s="6"/>
    </row>
    <row r="148" spans="3:8" x14ac:dyDescent="0.2">
      <c r="C148" s="6"/>
      <c r="D148" s="6"/>
      <c r="E148" s="6"/>
      <c r="F148" s="6"/>
      <c r="G148" s="6"/>
      <c r="H148" s="6"/>
    </row>
    <row r="149" spans="3:8" x14ac:dyDescent="0.2">
      <c r="C149" s="6"/>
      <c r="D149" s="6"/>
      <c r="E149" s="6"/>
      <c r="F149" s="6"/>
      <c r="G149" s="6"/>
      <c r="H149" s="6"/>
    </row>
    <row r="150" spans="3:8" x14ac:dyDescent="0.2">
      <c r="C150" s="6"/>
      <c r="D150" s="6"/>
      <c r="E150" s="6"/>
      <c r="F150" s="6"/>
      <c r="G150" s="6"/>
      <c r="H150" s="6"/>
    </row>
    <row r="151" spans="3:8" x14ac:dyDescent="0.2">
      <c r="C151" s="6"/>
      <c r="D151" s="6"/>
      <c r="E151" s="6"/>
      <c r="F151" s="6"/>
      <c r="G151" s="6"/>
      <c r="H151" s="6"/>
    </row>
    <row r="152" spans="3:8" x14ac:dyDescent="0.2">
      <c r="C152" s="6"/>
      <c r="D152" s="6"/>
      <c r="E152" s="6"/>
      <c r="F152" s="6"/>
      <c r="G152" s="6"/>
      <c r="H152" s="6"/>
    </row>
    <row r="153" spans="3:8" x14ac:dyDescent="0.2">
      <c r="C153" s="6"/>
      <c r="D153" s="6"/>
      <c r="E153" s="6"/>
      <c r="F153" s="6"/>
      <c r="G153" s="6"/>
      <c r="H153" s="6"/>
    </row>
    <row r="154" spans="3:8" x14ac:dyDescent="0.2">
      <c r="C154" s="6"/>
      <c r="D154" s="6"/>
      <c r="E154" s="6"/>
      <c r="F154" s="6"/>
      <c r="G154" s="6"/>
      <c r="H154" s="6"/>
    </row>
    <row r="155" spans="3:8" x14ac:dyDescent="0.2">
      <c r="C155" s="6"/>
      <c r="D155" s="6"/>
      <c r="E155" s="6"/>
      <c r="F155" s="6"/>
      <c r="G155" s="6"/>
      <c r="H155" s="6"/>
    </row>
    <row r="156" spans="3:8" x14ac:dyDescent="0.2">
      <c r="C156" s="6"/>
      <c r="D156" s="6"/>
      <c r="E156" s="6"/>
      <c r="F156" s="6"/>
      <c r="G156" s="6"/>
      <c r="H156" s="6"/>
    </row>
    <row r="157" spans="3:8" x14ac:dyDescent="0.2">
      <c r="C157" s="6"/>
      <c r="D157" s="6"/>
      <c r="E157" s="6"/>
      <c r="F157" s="6"/>
      <c r="G157" s="6"/>
      <c r="H157" s="6"/>
    </row>
    <row r="158" spans="3:8" x14ac:dyDescent="0.2">
      <c r="C158" s="6"/>
      <c r="D158" s="6"/>
      <c r="E158" s="6"/>
      <c r="F158" s="6"/>
      <c r="G158" s="6"/>
      <c r="H158" s="6"/>
    </row>
    <row r="159" spans="3:8" x14ac:dyDescent="0.2">
      <c r="C159" s="6"/>
      <c r="D159" s="6"/>
      <c r="E159" s="6"/>
      <c r="F159" s="6"/>
      <c r="G159" s="6"/>
      <c r="H159" s="6"/>
    </row>
    <row r="160" spans="3:8" x14ac:dyDescent="0.2">
      <c r="C160" s="6"/>
      <c r="D160" s="6"/>
      <c r="E160" s="6"/>
      <c r="F160" s="6"/>
      <c r="G160" s="6"/>
      <c r="H160" s="6"/>
    </row>
    <row r="161" spans="3:8" x14ac:dyDescent="0.2">
      <c r="C161" s="6"/>
      <c r="D161" s="6"/>
      <c r="E161" s="6"/>
      <c r="F161" s="6"/>
      <c r="G161" s="6"/>
      <c r="H161" s="6"/>
    </row>
    <row r="162" spans="3:8" x14ac:dyDescent="0.2">
      <c r="C162" s="6"/>
      <c r="D162" s="6"/>
      <c r="E162" s="6"/>
      <c r="F162" s="6"/>
      <c r="G162" s="6"/>
      <c r="H162" s="6"/>
    </row>
    <row r="163" spans="3:8" x14ac:dyDescent="0.2">
      <c r="C163" s="6"/>
      <c r="D163" s="6"/>
      <c r="E163" s="6"/>
      <c r="F163" s="6"/>
      <c r="G163" s="6"/>
      <c r="H163" s="6"/>
    </row>
    <row r="164" spans="3:8" x14ac:dyDescent="0.2">
      <c r="C164" s="6"/>
      <c r="D164" s="6"/>
      <c r="E164" s="6"/>
      <c r="F164" s="6"/>
      <c r="G164" s="6"/>
      <c r="H164" s="6"/>
    </row>
    <row r="165" spans="3:8" x14ac:dyDescent="0.2">
      <c r="C165" s="6"/>
      <c r="D165" s="6"/>
      <c r="E165" s="6"/>
      <c r="F165" s="6"/>
      <c r="G165" s="6"/>
      <c r="H165" s="6"/>
    </row>
    <row r="166" spans="3:8" x14ac:dyDescent="0.2">
      <c r="C166" s="6"/>
      <c r="D166" s="6"/>
      <c r="E166" s="6"/>
      <c r="F166" s="6"/>
      <c r="G166" s="6"/>
      <c r="H166" s="6"/>
    </row>
    <row r="167" spans="3:8" x14ac:dyDescent="0.2">
      <c r="C167" s="6"/>
      <c r="D167" s="6"/>
      <c r="E167" s="6"/>
      <c r="F167" s="6"/>
      <c r="G167" s="6"/>
      <c r="H167" s="6"/>
    </row>
    <row r="168" spans="3:8" x14ac:dyDescent="0.2">
      <c r="C168" s="6"/>
      <c r="D168" s="6"/>
      <c r="E168" s="6"/>
      <c r="F168" s="6"/>
      <c r="G168" s="6"/>
      <c r="H168" s="6"/>
    </row>
    <row r="169" spans="3:8" x14ac:dyDescent="0.2">
      <c r="C169" s="6"/>
      <c r="D169" s="6"/>
      <c r="E169" s="6"/>
      <c r="F169" s="6"/>
      <c r="G169" s="6"/>
      <c r="H169" s="6"/>
    </row>
    <row r="170" spans="3:8" x14ac:dyDescent="0.2">
      <c r="C170" s="6"/>
      <c r="D170" s="6"/>
      <c r="E170" s="6"/>
      <c r="F170" s="6"/>
      <c r="G170" s="6"/>
      <c r="H170" s="6"/>
    </row>
    <row r="171" spans="3:8" x14ac:dyDescent="0.2">
      <c r="C171" s="6"/>
      <c r="D171" s="6"/>
      <c r="E171" s="6"/>
      <c r="F171" s="6"/>
      <c r="G171" s="6"/>
      <c r="H171" s="6"/>
    </row>
    <row r="172" spans="3:8" x14ac:dyDescent="0.2">
      <c r="C172" s="6"/>
      <c r="D172" s="6"/>
      <c r="E172" s="6"/>
      <c r="F172" s="6"/>
      <c r="G172" s="6"/>
      <c r="H172" s="6"/>
    </row>
    <row r="173" spans="3:8" x14ac:dyDescent="0.2">
      <c r="C173" s="6"/>
      <c r="D173" s="6"/>
      <c r="E173" s="6"/>
      <c r="F173" s="6"/>
      <c r="G173" s="6"/>
      <c r="H173" s="6"/>
    </row>
    <row r="174" spans="3:8" x14ac:dyDescent="0.2">
      <c r="C174" s="6"/>
      <c r="D174" s="6"/>
      <c r="E174" s="6"/>
      <c r="F174" s="6"/>
      <c r="G174" s="6"/>
      <c r="H174" s="6"/>
    </row>
    <row r="175" spans="3:8" x14ac:dyDescent="0.2">
      <c r="C175" s="6"/>
      <c r="D175" s="6"/>
      <c r="E175" s="6"/>
      <c r="F175" s="6"/>
      <c r="G175" s="6"/>
      <c r="H175" s="6"/>
    </row>
    <row r="176" spans="3:8" x14ac:dyDescent="0.2">
      <c r="C176" s="6"/>
      <c r="D176" s="6"/>
      <c r="E176" s="6"/>
      <c r="F176" s="6"/>
      <c r="G176" s="6"/>
      <c r="H176" s="6"/>
    </row>
    <row r="177" spans="3:8" x14ac:dyDescent="0.2">
      <c r="C177" s="6"/>
      <c r="D177" s="6"/>
      <c r="E177" s="6"/>
      <c r="F177" s="6"/>
      <c r="G177" s="6"/>
      <c r="H177" s="6"/>
    </row>
    <row r="178" spans="3:8" x14ac:dyDescent="0.2">
      <c r="C178" s="6"/>
      <c r="D178" s="6"/>
      <c r="E178" s="6"/>
      <c r="F178" s="6"/>
      <c r="G178" s="6"/>
      <c r="H178" s="6"/>
    </row>
    <row r="179" spans="3:8" x14ac:dyDescent="0.2">
      <c r="C179" s="6"/>
      <c r="D179" s="6"/>
      <c r="E179" s="6"/>
      <c r="F179" s="6"/>
      <c r="G179" s="6"/>
      <c r="H179" s="6"/>
    </row>
    <row r="180" spans="3:8" x14ac:dyDescent="0.2">
      <c r="C180" s="6"/>
      <c r="D180" s="6"/>
      <c r="E180" s="6"/>
      <c r="F180" s="6"/>
      <c r="G180" s="6"/>
      <c r="H180" s="6"/>
    </row>
    <row r="181" spans="3:8" x14ac:dyDescent="0.2">
      <c r="C181" s="6"/>
      <c r="D181" s="6"/>
      <c r="E181" s="6"/>
      <c r="F181" s="6"/>
      <c r="G181" s="6"/>
      <c r="H181" s="6"/>
    </row>
    <row r="182" spans="3:8" x14ac:dyDescent="0.2">
      <c r="C182" s="6"/>
      <c r="D182" s="6"/>
      <c r="E182" s="6"/>
      <c r="F182" s="6"/>
      <c r="G182" s="6"/>
      <c r="H182" s="6"/>
    </row>
    <row r="183" spans="3:8" x14ac:dyDescent="0.2">
      <c r="C183" s="6"/>
      <c r="D183" s="6"/>
      <c r="E183" s="6"/>
      <c r="F183" s="6"/>
      <c r="G183" s="6"/>
      <c r="H183" s="6"/>
    </row>
    <row r="184" spans="3:8" x14ac:dyDescent="0.2">
      <c r="C184" s="6"/>
      <c r="D184" s="6"/>
      <c r="E184" s="6"/>
      <c r="F184" s="6"/>
      <c r="G184" s="6"/>
      <c r="H184" s="6"/>
    </row>
    <row r="185" spans="3:8" x14ac:dyDescent="0.2">
      <c r="C185" s="6"/>
      <c r="D185" s="6"/>
      <c r="E185" s="6"/>
      <c r="F185" s="6"/>
      <c r="G185" s="6"/>
      <c r="H185" s="6"/>
    </row>
    <row r="186" spans="3:8" x14ac:dyDescent="0.2">
      <c r="C186" s="6"/>
      <c r="D186" s="6"/>
      <c r="E186" s="6"/>
      <c r="F186" s="6"/>
      <c r="G186" s="6"/>
      <c r="H186" s="6"/>
    </row>
    <row r="187" spans="3:8" x14ac:dyDescent="0.2">
      <c r="C187" s="6"/>
      <c r="D187" s="6"/>
      <c r="E187" s="6"/>
      <c r="F187" s="6"/>
      <c r="G187" s="6"/>
      <c r="H187" s="6"/>
    </row>
    <row r="188" spans="3:8" x14ac:dyDescent="0.2">
      <c r="C188" s="6"/>
      <c r="D188" s="6"/>
      <c r="E188" s="6"/>
      <c r="F188" s="6"/>
      <c r="G188" s="6"/>
      <c r="H188" s="6"/>
    </row>
    <row r="189" spans="3:8" x14ac:dyDescent="0.2">
      <c r="C189" s="6"/>
      <c r="D189" s="6"/>
      <c r="E189" s="6"/>
      <c r="F189" s="6"/>
      <c r="G189" s="6"/>
      <c r="H189" s="6"/>
    </row>
    <row r="190" spans="3:8" x14ac:dyDescent="0.2">
      <c r="C190" s="6"/>
      <c r="D190" s="6"/>
      <c r="E190" s="6"/>
      <c r="F190" s="6"/>
      <c r="G190" s="6"/>
      <c r="H190" s="6"/>
    </row>
    <row r="191" spans="3:8" x14ac:dyDescent="0.2">
      <c r="C191" s="6"/>
      <c r="D191" s="6"/>
      <c r="E191" s="6"/>
      <c r="F191" s="6"/>
      <c r="G191" s="6"/>
      <c r="H191" s="6"/>
    </row>
    <row r="192" spans="3:8" x14ac:dyDescent="0.2">
      <c r="C192" s="6"/>
      <c r="D192" s="6"/>
      <c r="E192" s="6"/>
      <c r="F192" s="6"/>
      <c r="G192" s="6"/>
      <c r="H192" s="6"/>
    </row>
    <row r="193" spans="3:8" x14ac:dyDescent="0.2">
      <c r="C193" s="6"/>
      <c r="D193" s="6"/>
      <c r="E193" s="6"/>
      <c r="F193" s="6"/>
      <c r="G193" s="6"/>
      <c r="H193" s="6"/>
    </row>
    <row r="194" spans="3:8" x14ac:dyDescent="0.2">
      <c r="C194" s="6"/>
      <c r="D194" s="6"/>
      <c r="E194" s="6"/>
      <c r="F194" s="6"/>
      <c r="G194" s="6"/>
      <c r="H194" s="6"/>
    </row>
    <row r="195" spans="3:8" x14ac:dyDescent="0.2">
      <c r="C195" s="6"/>
      <c r="D195" s="6"/>
      <c r="E195" s="6"/>
      <c r="F195" s="6"/>
      <c r="G195" s="6"/>
      <c r="H195" s="6"/>
    </row>
    <row r="196" spans="3:8" x14ac:dyDescent="0.2">
      <c r="C196" s="6"/>
      <c r="D196" s="6"/>
      <c r="E196" s="6"/>
      <c r="F196" s="6"/>
      <c r="G196" s="6"/>
      <c r="H196" s="6"/>
    </row>
    <row r="197" spans="3:8" x14ac:dyDescent="0.2">
      <c r="C197" s="6"/>
      <c r="D197" s="6"/>
      <c r="E197" s="6"/>
      <c r="F197" s="6"/>
      <c r="G197" s="6"/>
      <c r="H197" s="6"/>
    </row>
    <row r="198" spans="3:8" x14ac:dyDescent="0.2">
      <c r="C198" s="6"/>
      <c r="D198" s="6"/>
      <c r="E198" s="6"/>
      <c r="F198" s="6"/>
      <c r="G198" s="6"/>
      <c r="H198" s="6"/>
    </row>
    <row r="199" spans="3:8" x14ac:dyDescent="0.2">
      <c r="C199" s="6"/>
      <c r="D199" s="6"/>
      <c r="E199" s="6"/>
      <c r="F199" s="6"/>
      <c r="G199" s="6"/>
      <c r="H199" s="6"/>
    </row>
    <row r="200" spans="3:8" x14ac:dyDescent="0.2">
      <c r="C200" s="6"/>
      <c r="D200" s="6"/>
      <c r="E200" s="6"/>
      <c r="F200" s="6"/>
      <c r="G200" s="6"/>
      <c r="H200" s="6"/>
    </row>
    <row r="201" spans="3:8" x14ac:dyDescent="0.2">
      <c r="C201" s="6"/>
      <c r="D201" s="6"/>
      <c r="E201" s="6"/>
      <c r="F201" s="6"/>
      <c r="G201" s="6"/>
      <c r="H201" s="6"/>
    </row>
    <row r="202" spans="3:8" x14ac:dyDescent="0.2">
      <c r="C202" s="6"/>
      <c r="D202" s="6"/>
      <c r="E202" s="6"/>
      <c r="F202" s="6"/>
      <c r="G202" s="6"/>
      <c r="H202" s="6"/>
    </row>
    <row r="203" spans="3:8" x14ac:dyDescent="0.2">
      <c r="C203" s="6"/>
      <c r="D203" s="6"/>
      <c r="E203" s="6"/>
      <c r="F203" s="6"/>
      <c r="G203" s="6"/>
      <c r="H203" s="6"/>
    </row>
    <row r="204" spans="3:8" x14ac:dyDescent="0.2">
      <c r="C204" s="6"/>
      <c r="D204" s="6"/>
      <c r="E204" s="6"/>
      <c r="F204" s="6"/>
      <c r="G204" s="6"/>
      <c r="H204" s="6"/>
    </row>
    <row r="205" spans="3:8" x14ac:dyDescent="0.2">
      <c r="C205" s="6"/>
      <c r="D205" s="6"/>
      <c r="E205" s="6"/>
      <c r="F205" s="6"/>
      <c r="G205" s="6"/>
      <c r="H205" s="6"/>
    </row>
    <row r="206" spans="3:8" x14ac:dyDescent="0.2">
      <c r="C206" s="6"/>
      <c r="D206" s="6"/>
      <c r="E206" s="6"/>
      <c r="F206" s="6"/>
      <c r="G206" s="6"/>
      <c r="H206" s="6"/>
    </row>
    <row r="207" spans="3:8" x14ac:dyDescent="0.2">
      <c r="C207" s="6"/>
      <c r="D207" s="6"/>
      <c r="E207" s="6"/>
      <c r="F207" s="6"/>
      <c r="G207" s="6"/>
      <c r="H207" s="6"/>
    </row>
    <row r="208" spans="3:8" x14ac:dyDescent="0.2">
      <c r="C208" s="6"/>
      <c r="D208" s="6"/>
      <c r="E208" s="6"/>
      <c r="F208" s="6"/>
      <c r="G208" s="6"/>
      <c r="H208" s="6"/>
    </row>
    <row r="209" spans="3:8" x14ac:dyDescent="0.2">
      <c r="C209" s="6"/>
      <c r="D209" s="6"/>
      <c r="E209" s="6"/>
      <c r="F209" s="6"/>
      <c r="G209" s="6"/>
      <c r="H209" s="6"/>
    </row>
    <row r="210" spans="3:8" x14ac:dyDescent="0.2">
      <c r="C210" s="6"/>
      <c r="D210" s="6"/>
      <c r="E210" s="6"/>
      <c r="F210" s="6"/>
      <c r="G210" s="6"/>
      <c r="H210" s="6"/>
    </row>
    <row r="211" spans="3:8" x14ac:dyDescent="0.2">
      <c r="C211" s="6"/>
      <c r="D211" s="6"/>
      <c r="E211" s="6"/>
      <c r="F211" s="6"/>
      <c r="G211" s="6"/>
      <c r="H211" s="6"/>
    </row>
    <row r="212" spans="3:8" x14ac:dyDescent="0.2">
      <c r="C212" s="6"/>
      <c r="D212" s="6"/>
      <c r="E212" s="6"/>
      <c r="F212" s="6"/>
      <c r="G212" s="6"/>
      <c r="H212" s="6"/>
    </row>
    <row r="213" spans="3:8" x14ac:dyDescent="0.2">
      <c r="C213" s="6"/>
      <c r="D213" s="6"/>
      <c r="E213" s="6"/>
      <c r="F213" s="6"/>
      <c r="G213" s="6"/>
      <c r="H213" s="6"/>
    </row>
    <row r="214" spans="3:8" x14ac:dyDescent="0.2">
      <c r="C214" s="6"/>
      <c r="D214" s="6"/>
      <c r="E214" s="6"/>
      <c r="F214" s="6"/>
      <c r="G214" s="6"/>
      <c r="H214" s="6"/>
    </row>
    <row r="215" spans="3:8" x14ac:dyDescent="0.2">
      <c r="C215" s="6"/>
      <c r="D215" s="6"/>
      <c r="E215" s="6"/>
      <c r="F215" s="6"/>
      <c r="G215" s="6"/>
      <c r="H215" s="6"/>
    </row>
    <row r="216" spans="3:8" x14ac:dyDescent="0.2">
      <c r="C216" s="6"/>
      <c r="D216" s="6"/>
      <c r="E216" s="6"/>
      <c r="F216" s="6"/>
      <c r="G216" s="6"/>
      <c r="H216" s="6"/>
    </row>
    <row r="217" spans="3:8" x14ac:dyDescent="0.2">
      <c r="C217" s="6"/>
      <c r="D217" s="6"/>
      <c r="E217" s="6"/>
      <c r="F217" s="6"/>
      <c r="G217" s="6"/>
      <c r="H217" s="6"/>
    </row>
    <row r="218" spans="3:8" x14ac:dyDescent="0.2">
      <c r="C218" s="6"/>
      <c r="D218" s="6"/>
      <c r="E218" s="6"/>
      <c r="F218" s="6"/>
      <c r="G218" s="6"/>
      <c r="H218" s="6"/>
    </row>
    <row r="219" spans="3:8" x14ac:dyDescent="0.2">
      <c r="C219" s="6"/>
      <c r="D219" s="6"/>
      <c r="E219" s="6"/>
      <c r="F219" s="6"/>
      <c r="G219" s="6"/>
      <c r="H219" s="6"/>
    </row>
    <row r="220" spans="3:8" x14ac:dyDescent="0.2">
      <c r="C220" s="6"/>
      <c r="D220" s="6"/>
      <c r="E220" s="6"/>
      <c r="F220" s="6"/>
      <c r="G220" s="6"/>
      <c r="H220" s="6"/>
    </row>
    <row r="221" spans="3:8" x14ac:dyDescent="0.2">
      <c r="C221" s="6"/>
      <c r="D221" s="6"/>
      <c r="E221" s="6"/>
      <c r="F221" s="6"/>
      <c r="G221" s="6"/>
      <c r="H221" s="6"/>
    </row>
    <row r="222" spans="3:8" x14ac:dyDescent="0.2">
      <c r="C222" s="6"/>
      <c r="D222" s="6"/>
      <c r="E222" s="6"/>
      <c r="F222" s="6"/>
      <c r="G222" s="6"/>
      <c r="H222" s="6"/>
    </row>
    <row r="223" spans="3:8" x14ac:dyDescent="0.2">
      <c r="C223" s="6"/>
      <c r="D223" s="6"/>
      <c r="E223" s="6"/>
      <c r="F223" s="6"/>
      <c r="G223" s="6"/>
      <c r="H223" s="6"/>
    </row>
    <row r="224" spans="3:8" x14ac:dyDescent="0.2">
      <c r="C224" s="6"/>
      <c r="D224" s="6"/>
      <c r="E224" s="6"/>
      <c r="F224" s="6"/>
      <c r="G224" s="6"/>
      <c r="H224" s="6"/>
    </row>
    <row r="225" spans="3:8" x14ac:dyDescent="0.2">
      <c r="C225" s="6"/>
      <c r="D225" s="6"/>
      <c r="E225" s="6"/>
      <c r="F225" s="6"/>
      <c r="G225" s="6"/>
      <c r="H225" s="6"/>
    </row>
    <row r="226" spans="3:8" x14ac:dyDescent="0.2">
      <c r="C226" s="6"/>
      <c r="D226" s="6"/>
      <c r="E226" s="6"/>
      <c r="F226" s="6"/>
      <c r="G226" s="6"/>
      <c r="H226" s="6"/>
    </row>
    <row r="227" spans="3:8" x14ac:dyDescent="0.2">
      <c r="C227" s="6"/>
      <c r="D227" s="6"/>
      <c r="E227" s="6"/>
      <c r="F227" s="6"/>
      <c r="G227" s="6"/>
      <c r="H227" s="6"/>
    </row>
    <row r="228" spans="3:8" x14ac:dyDescent="0.2">
      <c r="C228" s="6"/>
      <c r="D228" s="6"/>
      <c r="E228" s="6"/>
      <c r="F228" s="6"/>
      <c r="G228" s="6"/>
      <c r="H228" s="6"/>
    </row>
    <row r="229" spans="3:8" x14ac:dyDescent="0.2">
      <c r="C229" s="6"/>
      <c r="D229" s="6"/>
      <c r="E229" s="6"/>
      <c r="F229" s="6"/>
      <c r="G229" s="6"/>
      <c r="H229" s="6"/>
    </row>
    <row r="230" spans="3:8" x14ac:dyDescent="0.2">
      <c r="C230" s="6"/>
      <c r="D230" s="6"/>
      <c r="E230" s="6"/>
      <c r="F230" s="6"/>
      <c r="G230" s="6"/>
      <c r="H230" s="6"/>
    </row>
    <row r="231" spans="3:8" x14ac:dyDescent="0.2">
      <c r="C231" s="6"/>
      <c r="D231" s="6"/>
      <c r="E231" s="6"/>
      <c r="F231" s="6"/>
      <c r="G231" s="6"/>
      <c r="H231" s="6"/>
    </row>
  </sheetData>
  <printOptions gridLines="1"/>
  <pageMargins left="0.25" right="0.25" top="0.75" bottom="0.75" header="0.3" footer="0.3"/>
  <pageSetup scale="75" fitToHeight="0" orientation="landscape"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A0F8-83BA-49C7-B111-8E4C78B93773}">
  <sheetPr>
    <pageSetUpPr fitToPage="1"/>
  </sheetPr>
  <dimension ref="A1:E46"/>
  <sheetViews>
    <sheetView topLeftCell="A38" zoomScale="217" workbookViewId="0">
      <selection activeCell="A44" sqref="A3:XFD44"/>
    </sheetView>
  </sheetViews>
  <sheetFormatPr baseColWidth="10" defaultColWidth="8.83203125" defaultRowHeight="15" x14ac:dyDescent="0.2"/>
  <cols>
    <col min="1" max="1" width="17.1640625" customWidth="1"/>
    <col min="2" max="2" width="23.5" customWidth="1"/>
    <col min="3" max="3" width="51.1640625" customWidth="1"/>
    <col min="5" max="5" width="20.5" customWidth="1"/>
  </cols>
  <sheetData>
    <row r="1" spans="1:5" ht="16" x14ac:dyDescent="0.2">
      <c r="A1" s="54" t="s">
        <v>118</v>
      </c>
      <c r="B1" s="54" t="s">
        <v>119</v>
      </c>
      <c r="C1" s="54"/>
      <c r="D1" s="54"/>
      <c r="E1" s="54"/>
    </row>
    <row r="2" spans="1:5" x14ac:dyDescent="0.2">
      <c r="A2" s="57"/>
      <c r="B2" s="57" t="s">
        <v>93</v>
      </c>
      <c r="C2" s="57" t="s">
        <v>98</v>
      </c>
      <c r="D2" s="57" t="s">
        <v>99</v>
      </c>
      <c r="E2" s="57" t="s">
        <v>89</v>
      </c>
    </row>
    <row r="3" spans="1:5" ht="32" x14ac:dyDescent="0.2">
      <c r="A3" s="59">
        <v>56.47</v>
      </c>
      <c r="B3" s="59" t="s">
        <v>108</v>
      </c>
      <c r="C3" s="61" t="s">
        <v>436</v>
      </c>
      <c r="D3" s="60" t="s">
        <v>364</v>
      </c>
      <c r="E3" s="62">
        <v>45301</v>
      </c>
    </row>
    <row r="4" spans="1:5" ht="32" x14ac:dyDescent="0.2">
      <c r="A4" s="59">
        <v>20.53</v>
      </c>
      <c r="B4" s="59" t="s">
        <v>108</v>
      </c>
      <c r="C4" s="61" t="s">
        <v>437</v>
      </c>
      <c r="D4" s="60" t="s">
        <v>364</v>
      </c>
      <c r="E4" s="62">
        <v>45301</v>
      </c>
    </row>
    <row r="5" spans="1:5" x14ac:dyDescent="0.2">
      <c r="A5" s="59">
        <v>14.27</v>
      </c>
      <c r="B5" s="59" t="s">
        <v>108</v>
      </c>
      <c r="C5" s="60" t="s">
        <v>438</v>
      </c>
      <c r="D5" s="60" t="s">
        <v>439</v>
      </c>
      <c r="E5" s="62">
        <v>45301</v>
      </c>
    </row>
    <row r="6" spans="1:5" ht="32" x14ac:dyDescent="0.2">
      <c r="A6" s="59">
        <v>55.9</v>
      </c>
      <c r="B6" s="59" t="s">
        <v>108</v>
      </c>
      <c r="C6" s="61" t="s">
        <v>440</v>
      </c>
      <c r="D6" s="60" t="s">
        <v>364</v>
      </c>
      <c r="E6" s="62">
        <v>45301</v>
      </c>
    </row>
    <row r="7" spans="1:5" ht="32" x14ac:dyDescent="0.2">
      <c r="A7" s="59">
        <v>31.57</v>
      </c>
      <c r="B7" s="59" t="s">
        <v>108</v>
      </c>
      <c r="C7" s="61" t="s">
        <v>441</v>
      </c>
      <c r="D7" s="60" t="s">
        <v>364</v>
      </c>
      <c r="E7" s="62">
        <v>45301</v>
      </c>
    </row>
    <row r="8" spans="1:5" ht="32" x14ac:dyDescent="0.2">
      <c r="A8" s="59">
        <v>13.69</v>
      </c>
      <c r="B8" s="59" t="s">
        <v>108</v>
      </c>
      <c r="C8" s="61" t="s">
        <v>442</v>
      </c>
      <c r="D8" s="60" t="s">
        <v>364</v>
      </c>
      <c r="E8" s="62">
        <v>45301</v>
      </c>
    </row>
    <row r="9" spans="1:5" ht="32" x14ac:dyDescent="0.2">
      <c r="A9" s="59">
        <v>173.02</v>
      </c>
      <c r="B9" s="59" t="s">
        <v>443</v>
      </c>
      <c r="C9" s="61" t="s">
        <v>444</v>
      </c>
      <c r="D9" s="60" t="s">
        <v>364</v>
      </c>
      <c r="E9" s="62">
        <v>45322</v>
      </c>
    </row>
    <row r="10" spans="1:5" x14ac:dyDescent="0.2">
      <c r="A10" s="59">
        <v>19.7</v>
      </c>
      <c r="B10" s="59" t="s">
        <v>120</v>
      </c>
      <c r="C10" s="60" t="s">
        <v>445</v>
      </c>
      <c r="D10" s="60" t="s">
        <v>103</v>
      </c>
      <c r="E10" s="62">
        <v>45328</v>
      </c>
    </row>
    <row r="11" spans="1:5" x14ac:dyDescent="0.2">
      <c r="A11" s="59">
        <v>9.85</v>
      </c>
      <c r="B11" s="59" t="s">
        <v>120</v>
      </c>
      <c r="C11" s="60" t="s">
        <v>446</v>
      </c>
      <c r="D11" s="60" t="s">
        <v>364</v>
      </c>
      <c r="E11" s="62">
        <v>45335</v>
      </c>
    </row>
    <row r="12" spans="1:5" x14ac:dyDescent="0.2">
      <c r="A12" s="59">
        <v>13.6</v>
      </c>
      <c r="B12" s="59" t="s">
        <v>120</v>
      </c>
      <c r="C12" s="60" t="s">
        <v>121</v>
      </c>
      <c r="D12" s="60" t="s">
        <v>364</v>
      </c>
      <c r="E12" s="62">
        <v>45356</v>
      </c>
    </row>
    <row r="13" spans="1:5" ht="32" x14ac:dyDescent="0.2">
      <c r="A13" s="59">
        <v>110.47</v>
      </c>
      <c r="B13" s="59" t="s">
        <v>108</v>
      </c>
      <c r="C13" s="61" t="s">
        <v>447</v>
      </c>
      <c r="D13" s="60" t="s">
        <v>364</v>
      </c>
      <c r="E13" s="62">
        <v>45365</v>
      </c>
    </row>
    <row r="14" spans="1:5" x14ac:dyDescent="0.2">
      <c r="A14" s="59">
        <v>9.85</v>
      </c>
      <c r="B14" s="59" t="s">
        <v>120</v>
      </c>
      <c r="C14" s="40" t="s">
        <v>448</v>
      </c>
      <c r="D14" s="60" t="s">
        <v>364</v>
      </c>
      <c r="E14" s="62">
        <v>45369</v>
      </c>
    </row>
    <row r="15" spans="1:5" x14ac:dyDescent="0.2">
      <c r="A15" s="59">
        <v>9.85</v>
      </c>
      <c r="B15" s="59" t="s">
        <v>120</v>
      </c>
      <c r="C15" s="60" t="s">
        <v>449</v>
      </c>
      <c r="D15" s="62" t="s">
        <v>103</v>
      </c>
      <c r="E15" s="62">
        <v>45369</v>
      </c>
    </row>
    <row r="16" spans="1:5" x14ac:dyDescent="0.2">
      <c r="A16" s="59">
        <v>9.85</v>
      </c>
      <c r="B16" s="59" t="s">
        <v>120</v>
      </c>
      <c r="C16" s="60" t="s">
        <v>450</v>
      </c>
      <c r="D16" s="62" t="s">
        <v>364</v>
      </c>
      <c r="E16" s="62">
        <v>45392</v>
      </c>
    </row>
    <row r="17" spans="1:5" x14ac:dyDescent="0.2">
      <c r="A17" s="59">
        <v>300</v>
      </c>
      <c r="B17" s="59" t="s">
        <v>416</v>
      </c>
      <c r="C17" s="60" t="s">
        <v>451</v>
      </c>
      <c r="D17" s="62" t="s">
        <v>439</v>
      </c>
      <c r="E17" s="62">
        <v>45428</v>
      </c>
    </row>
    <row r="18" spans="1:5" x14ac:dyDescent="0.2">
      <c r="A18" s="59">
        <v>1450</v>
      </c>
      <c r="B18" s="59" t="s">
        <v>416</v>
      </c>
      <c r="C18" s="60" t="s">
        <v>452</v>
      </c>
      <c r="D18" s="60" t="s">
        <v>439</v>
      </c>
      <c r="E18" s="62">
        <v>45428</v>
      </c>
    </row>
    <row r="19" spans="1:5" x14ac:dyDescent="0.2">
      <c r="A19" s="59">
        <v>13.6</v>
      </c>
      <c r="B19" s="59" t="s">
        <v>120</v>
      </c>
      <c r="C19" s="60" t="s">
        <v>453</v>
      </c>
      <c r="D19" s="60" t="s">
        <v>439</v>
      </c>
      <c r="E19" s="62">
        <v>45453</v>
      </c>
    </row>
    <row r="20" spans="1:5" ht="32" x14ac:dyDescent="0.2">
      <c r="A20" s="59">
        <v>19.7</v>
      </c>
      <c r="B20" s="59" t="s">
        <v>120</v>
      </c>
      <c r="C20" s="61" t="s">
        <v>454</v>
      </c>
      <c r="D20" s="60" t="s">
        <v>103</v>
      </c>
      <c r="E20" s="62">
        <v>45453</v>
      </c>
    </row>
    <row r="21" spans="1:5" x14ac:dyDescent="0.2">
      <c r="A21" s="59">
        <v>13.6</v>
      </c>
      <c r="B21" s="59" t="s">
        <v>120</v>
      </c>
      <c r="C21" s="60" t="s">
        <v>453</v>
      </c>
      <c r="D21" s="60" t="s">
        <v>103</v>
      </c>
      <c r="E21" s="62">
        <v>45470</v>
      </c>
    </row>
    <row r="22" spans="1:5" x14ac:dyDescent="0.2">
      <c r="A22" s="59">
        <v>9.85</v>
      </c>
      <c r="B22" s="59" t="s">
        <v>120</v>
      </c>
      <c r="C22" s="60" t="s">
        <v>455</v>
      </c>
      <c r="D22" s="60" t="s">
        <v>103</v>
      </c>
      <c r="E22" s="62">
        <v>45481</v>
      </c>
    </row>
    <row r="23" spans="1:5" x14ac:dyDescent="0.2">
      <c r="A23" s="59">
        <v>73</v>
      </c>
      <c r="B23" s="59" t="s">
        <v>120</v>
      </c>
      <c r="C23" s="60" t="s">
        <v>453</v>
      </c>
      <c r="D23" s="60" t="s">
        <v>364</v>
      </c>
      <c r="E23" s="62">
        <v>45491</v>
      </c>
    </row>
    <row r="24" spans="1:5" x14ac:dyDescent="0.2">
      <c r="A24" s="59">
        <v>9.85</v>
      </c>
      <c r="B24" s="59" t="s">
        <v>120</v>
      </c>
      <c r="C24" s="60" t="s">
        <v>456</v>
      </c>
      <c r="D24" s="60" t="s">
        <v>439</v>
      </c>
      <c r="E24" s="62">
        <v>45492</v>
      </c>
    </row>
    <row r="25" spans="1:5" ht="48" x14ac:dyDescent="0.2">
      <c r="A25" s="59">
        <v>39.4</v>
      </c>
      <c r="B25" s="59" t="s">
        <v>120</v>
      </c>
      <c r="C25" s="61" t="s">
        <v>457</v>
      </c>
      <c r="D25" s="60" t="s">
        <v>103</v>
      </c>
      <c r="E25" s="62">
        <v>45503</v>
      </c>
    </row>
    <row r="26" spans="1:5" ht="16" x14ac:dyDescent="0.2">
      <c r="A26" s="59">
        <v>640</v>
      </c>
      <c r="B26" s="59" t="s">
        <v>110</v>
      </c>
      <c r="C26" s="61" t="s">
        <v>458</v>
      </c>
      <c r="D26" s="60" t="s">
        <v>103</v>
      </c>
      <c r="E26" s="62">
        <v>45510</v>
      </c>
    </row>
    <row r="27" spans="1:5" ht="16" x14ac:dyDescent="0.2">
      <c r="A27" s="59">
        <v>158.12</v>
      </c>
      <c r="B27" s="59" t="s">
        <v>108</v>
      </c>
      <c r="C27" s="61" t="s">
        <v>459</v>
      </c>
      <c r="D27" s="60" t="s">
        <v>460</v>
      </c>
      <c r="E27" s="62">
        <v>45512</v>
      </c>
    </row>
    <row r="28" spans="1:5" x14ac:dyDescent="0.2">
      <c r="A28" s="125">
        <v>275</v>
      </c>
      <c r="B28" s="125" t="s">
        <v>110</v>
      </c>
      <c r="C28" s="172" t="s">
        <v>461</v>
      </c>
      <c r="D28" s="172" t="s">
        <v>103</v>
      </c>
      <c r="E28" s="93">
        <v>45527</v>
      </c>
    </row>
    <row r="29" spans="1:5" x14ac:dyDescent="0.2">
      <c r="A29" s="113">
        <v>240</v>
      </c>
      <c r="B29" s="113" t="s">
        <v>110</v>
      </c>
      <c r="C29" s="112" t="s">
        <v>462</v>
      </c>
      <c r="D29" s="112" t="s">
        <v>103</v>
      </c>
      <c r="E29" s="169">
        <v>45527</v>
      </c>
    </row>
    <row r="30" spans="1:5" ht="32" x14ac:dyDescent="0.2">
      <c r="A30" s="113">
        <v>344.38</v>
      </c>
      <c r="B30" s="113" t="s">
        <v>108</v>
      </c>
      <c r="C30" s="114" t="s">
        <v>463</v>
      </c>
      <c r="D30" s="112" t="s">
        <v>439</v>
      </c>
      <c r="E30" s="169">
        <v>45530</v>
      </c>
    </row>
    <row r="31" spans="1:5" x14ac:dyDescent="0.2">
      <c r="A31" s="113">
        <v>73</v>
      </c>
      <c r="B31" s="113" t="s">
        <v>120</v>
      </c>
      <c r="C31" s="112" t="s">
        <v>121</v>
      </c>
      <c r="D31" s="112" t="s">
        <v>103</v>
      </c>
      <c r="E31" s="169">
        <v>45580</v>
      </c>
    </row>
    <row r="32" spans="1:5" x14ac:dyDescent="0.2">
      <c r="A32" s="113">
        <v>126.15</v>
      </c>
      <c r="B32" s="113" t="s">
        <v>108</v>
      </c>
      <c r="C32" s="112" t="s">
        <v>464</v>
      </c>
      <c r="D32" s="112" t="s">
        <v>103</v>
      </c>
      <c r="E32" s="169">
        <v>45596</v>
      </c>
    </row>
    <row r="33" spans="1:5" ht="32" x14ac:dyDescent="0.2">
      <c r="A33" s="113">
        <v>250</v>
      </c>
      <c r="B33" s="113" t="s">
        <v>110</v>
      </c>
      <c r="C33" s="114" t="s">
        <v>465</v>
      </c>
      <c r="D33" s="112" t="s">
        <v>103</v>
      </c>
      <c r="E33" s="169">
        <v>45609</v>
      </c>
    </row>
    <row r="34" spans="1:5" x14ac:dyDescent="0.2">
      <c r="A34" s="113">
        <v>49</v>
      </c>
      <c r="B34" s="113" t="s">
        <v>108</v>
      </c>
      <c r="C34" s="112" t="s">
        <v>466</v>
      </c>
      <c r="D34" s="112" t="s">
        <v>103</v>
      </c>
      <c r="E34" s="169">
        <v>45597</v>
      </c>
    </row>
    <row r="35" spans="1:5" x14ac:dyDescent="0.2">
      <c r="A35" s="113">
        <v>315.38</v>
      </c>
      <c r="B35" s="113" t="s">
        <v>108</v>
      </c>
      <c r="C35" s="112" t="s">
        <v>467</v>
      </c>
      <c r="D35" s="112" t="s">
        <v>103</v>
      </c>
      <c r="E35" s="169">
        <v>45600</v>
      </c>
    </row>
    <row r="36" spans="1:5" x14ac:dyDescent="0.2">
      <c r="A36" s="113">
        <v>314.08999999999997</v>
      </c>
      <c r="B36" s="113" t="s">
        <v>122</v>
      </c>
      <c r="C36" s="112" t="s">
        <v>468</v>
      </c>
      <c r="D36" s="112" t="s">
        <v>103</v>
      </c>
      <c r="E36" s="169">
        <v>45608</v>
      </c>
    </row>
    <row r="37" spans="1:5" ht="48" x14ac:dyDescent="0.2">
      <c r="A37" s="113">
        <v>338.97</v>
      </c>
      <c r="B37" s="113" t="s">
        <v>123</v>
      </c>
      <c r="C37" s="114" t="s">
        <v>469</v>
      </c>
      <c r="D37" s="112" t="s">
        <v>103</v>
      </c>
      <c r="E37" s="169">
        <v>45621</v>
      </c>
    </row>
    <row r="38" spans="1:5" x14ac:dyDescent="0.2">
      <c r="A38" s="113">
        <v>137.04</v>
      </c>
      <c r="B38" s="113" t="s">
        <v>123</v>
      </c>
      <c r="C38" s="112" t="s">
        <v>470</v>
      </c>
      <c r="D38" s="112" t="s">
        <v>103</v>
      </c>
      <c r="E38" s="169">
        <v>45621</v>
      </c>
    </row>
    <row r="39" spans="1:5" x14ac:dyDescent="0.2">
      <c r="A39" s="113">
        <v>32</v>
      </c>
      <c r="B39" s="113" t="s">
        <v>120</v>
      </c>
      <c r="C39" s="112" t="s">
        <v>471</v>
      </c>
      <c r="D39" s="112" t="s">
        <v>103</v>
      </c>
      <c r="E39" s="169">
        <v>45631</v>
      </c>
    </row>
    <row r="40" spans="1:5" x14ac:dyDescent="0.2">
      <c r="A40" s="173">
        <v>4325</v>
      </c>
      <c r="B40" s="173" t="s">
        <v>124</v>
      </c>
      <c r="C40" s="174" t="s">
        <v>125</v>
      </c>
      <c r="D40" s="174" t="s">
        <v>103</v>
      </c>
      <c r="E40" s="175">
        <v>45635</v>
      </c>
    </row>
    <row r="41" spans="1:5" x14ac:dyDescent="0.2">
      <c r="A41" s="113">
        <v>8.06</v>
      </c>
      <c r="B41" s="113" t="s">
        <v>108</v>
      </c>
      <c r="C41" s="112" t="s">
        <v>472</v>
      </c>
      <c r="D41" s="112" t="s">
        <v>103</v>
      </c>
      <c r="E41" s="169">
        <v>45657</v>
      </c>
    </row>
    <row r="42" spans="1:5" x14ac:dyDescent="0.2">
      <c r="A42" s="113">
        <v>84.45</v>
      </c>
      <c r="B42" s="113" t="s">
        <v>108</v>
      </c>
      <c r="C42" s="112" t="s">
        <v>473</v>
      </c>
      <c r="D42" s="112" t="s">
        <v>103</v>
      </c>
      <c r="E42" s="169">
        <v>45657</v>
      </c>
    </row>
    <row r="43" spans="1:5" x14ac:dyDescent="0.2">
      <c r="A43" s="173">
        <v>19.27</v>
      </c>
      <c r="B43" s="173" t="s">
        <v>108</v>
      </c>
      <c r="C43" s="174" t="s">
        <v>474</v>
      </c>
      <c r="D43" s="174" t="s">
        <v>103</v>
      </c>
      <c r="E43" s="175">
        <v>45657</v>
      </c>
    </row>
    <row r="44" spans="1:5" x14ac:dyDescent="0.2">
      <c r="A44" s="113">
        <v>32.24</v>
      </c>
      <c r="B44" s="113" t="s">
        <v>108</v>
      </c>
      <c r="C44" s="112" t="s">
        <v>475</v>
      </c>
      <c r="D44" s="112" t="s">
        <v>103</v>
      </c>
      <c r="E44" s="169">
        <v>45657</v>
      </c>
    </row>
    <row r="45" spans="1:5" x14ac:dyDescent="0.2">
      <c r="A45" s="116">
        <f>SUM(A3+A4+A5+A6+A7+A8+A9+A10+A11+A12+A13+A14+A15+A16+A17+A18+A19+A20+A21+A22+A23+A24+A25+A26+A27+A28+A29+A30+A31+A32+A33+A34+A35+A36+A37+A38+A39+A40+A41+A42+A43+A44)</f>
        <v>10239.77</v>
      </c>
      <c r="B45" s="117"/>
      <c r="C45" s="118" t="s">
        <v>284</v>
      </c>
      <c r="D45" s="118"/>
      <c r="E45" s="130">
        <v>10390</v>
      </c>
    </row>
    <row r="46" spans="1:5" x14ac:dyDescent="0.2">
      <c r="A46" s="68" t="s">
        <v>413</v>
      </c>
      <c r="B46" s="68"/>
      <c r="C46" s="69">
        <f>SUM(E45-A45)</f>
        <v>150.22999999999956</v>
      </c>
      <c r="D46" s="69"/>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C7BBA-8AA8-4C52-9360-23AC90A76EB0}">
  <dimension ref="A2:D7"/>
  <sheetViews>
    <sheetView workbookViewId="0">
      <selection activeCell="A4" sqref="A4:XFD4"/>
    </sheetView>
  </sheetViews>
  <sheetFormatPr baseColWidth="10" defaultColWidth="8.83203125" defaultRowHeight="15" x14ac:dyDescent="0.2"/>
  <cols>
    <col min="1" max="1" width="22.83203125" customWidth="1"/>
    <col min="2" max="2" width="27" customWidth="1"/>
    <col min="3" max="3" width="38.83203125" customWidth="1"/>
    <col min="4" max="4" width="19.5" customWidth="1"/>
  </cols>
  <sheetData>
    <row r="2" spans="1:4" x14ac:dyDescent="0.2">
      <c r="A2" s="57" t="s">
        <v>126</v>
      </c>
      <c r="B2" s="57" t="s">
        <v>127</v>
      </c>
      <c r="C2" s="57"/>
      <c r="D2" s="121"/>
    </row>
    <row r="3" spans="1:4" x14ac:dyDescent="0.2">
      <c r="A3" s="57"/>
      <c r="B3" s="57" t="s">
        <v>93</v>
      </c>
      <c r="C3" s="57" t="s">
        <v>98</v>
      </c>
      <c r="D3" s="57" t="s">
        <v>89</v>
      </c>
    </row>
    <row r="4" spans="1:4" x14ac:dyDescent="0.2">
      <c r="A4" s="59">
        <v>5000</v>
      </c>
      <c r="B4" s="59" t="s">
        <v>128</v>
      </c>
      <c r="C4" s="60" t="s">
        <v>129</v>
      </c>
      <c r="D4" s="62">
        <v>45635</v>
      </c>
    </row>
    <row r="5" spans="1:4" x14ac:dyDescent="0.2">
      <c r="A5" s="59"/>
      <c r="B5" s="59"/>
      <c r="C5" s="60"/>
      <c r="D5" s="60"/>
    </row>
    <row r="6" spans="1:4" x14ac:dyDescent="0.2">
      <c r="A6" s="122">
        <f>SUM(A4:A5)</f>
        <v>5000</v>
      </c>
      <c r="B6" s="122"/>
      <c r="C6" s="123" t="s">
        <v>284</v>
      </c>
      <c r="D6" s="124">
        <v>5000</v>
      </c>
    </row>
    <row r="7" spans="1:4" x14ac:dyDescent="0.2">
      <c r="A7" s="145" t="s">
        <v>285</v>
      </c>
      <c r="B7" s="145"/>
      <c r="C7" s="144">
        <f>SUM(D6-A6)</f>
        <v>0</v>
      </c>
    </row>
  </sheetData>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6DD0-3AE6-42DF-BA07-55CCB2953EBB}">
  <dimension ref="A1:D6"/>
  <sheetViews>
    <sheetView workbookViewId="0">
      <selection activeCell="D19" sqref="D19"/>
    </sheetView>
  </sheetViews>
  <sheetFormatPr baseColWidth="10" defaultColWidth="8.83203125" defaultRowHeight="15" x14ac:dyDescent="0.2"/>
  <cols>
    <col min="1" max="1" width="18.33203125" customWidth="1"/>
    <col min="2" max="2" width="26.83203125" customWidth="1"/>
    <col min="3" max="3" width="39.5" customWidth="1"/>
    <col min="4" max="4" width="14.83203125" customWidth="1"/>
  </cols>
  <sheetData>
    <row r="1" spans="1:4" x14ac:dyDescent="0.2">
      <c r="A1" s="57" t="s">
        <v>130</v>
      </c>
      <c r="B1" s="57" t="s">
        <v>131</v>
      </c>
      <c r="C1" s="57"/>
      <c r="D1" s="121"/>
    </row>
    <row r="2" spans="1:4" x14ac:dyDescent="0.2">
      <c r="A2" s="57"/>
      <c r="B2" s="57" t="s">
        <v>93</v>
      </c>
      <c r="C2" s="57" t="s">
        <v>98</v>
      </c>
      <c r="D2" s="57" t="s">
        <v>89</v>
      </c>
    </row>
    <row r="3" spans="1:4" x14ac:dyDescent="0.2">
      <c r="A3" s="59">
        <v>750</v>
      </c>
      <c r="B3" s="59" t="s">
        <v>542</v>
      </c>
      <c r="C3" s="60" t="s">
        <v>543</v>
      </c>
      <c r="D3" s="62">
        <v>45391</v>
      </c>
    </row>
    <row r="4" spans="1:4" x14ac:dyDescent="0.2">
      <c r="A4" s="59">
        <v>2250</v>
      </c>
      <c r="B4" s="59" t="s">
        <v>132</v>
      </c>
      <c r="C4" s="60" t="s">
        <v>133</v>
      </c>
      <c r="D4" s="62">
        <v>45635</v>
      </c>
    </row>
    <row r="5" spans="1:4" x14ac:dyDescent="0.2">
      <c r="A5" s="122">
        <f>SUM(A3:A4)</f>
        <v>3000</v>
      </c>
      <c r="B5" s="122"/>
      <c r="C5" s="123" t="s">
        <v>284</v>
      </c>
      <c r="D5" s="124">
        <v>3000</v>
      </c>
    </row>
    <row r="6" spans="1:4" x14ac:dyDescent="0.2">
      <c r="A6" s="69" t="s">
        <v>285</v>
      </c>
      <c r="B6" s="69"/>
      <c r="C6" s="144">
        <f>SUM(D5-A5)</f>
        <v>0</v>
      </c>
      <c r="D6" s="49"/>
    </row>
  </sheetData>
  <pageMargins left="0.7" right="0.7" top="0.75" bottom="0.75" header="0.3" footer="0.3"/>
  <pageSetup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DA129-286E-4BB6-8BA1-A9AF1C868643}">
  <dimension ref="A1:D5"/>
  <sheetViews>
    <sheetView topLeftCell="A4" workbookViewId="0">
      <selection activeCell="E18" sqref="E18"/>
    </sheetView>
  </sheetViews>
  <sheetFormatPr baseColWidth="10" defaultColWidth="8.83203125" defaultRowHeight="15" x14ac:dyDescent="0.2"/>
  <cols>
    <col min="1" max="1" width="14.33203125" customWidth="1"/>
    <col min="2" max="2" width="29.33203125" customWidth="1"/>
    <col min="3" max="3" width="28.1640625" customWidth="1"/>
  </cols>
  <sheetData>
    <row r="1" spans="1:4" x14ac:dyDescent="0.2">
      <c r="A1" s="57" t="s">
        <v>583</v>
      </c>
      <c r="B1" s="57" t="s">
        <v>584</v>
      </c>
      <c r="C1" s="57"/>
      <c r="D1" s="121"/>
    </row>
    <row r="2" spans="1:4" x14ac:dyDescent="0.2">
      <c r="A2" s="110"/>
      <c r="B2" s="110" t="s">
        <v>93</v>
      </c>
      <c r="C2" s="110" t="s">
        <v>98</v>
      </c>
      <c r="D2" s="110" t="s">
        <v>89</v>
      </c>
    </row>
    <row r="3" spans="1:4" x14ac:dyDescent="0.2">
      <c r="A3" s="147">
        <v>5000</v>
      </c>
      <c r="B3" s="147" t="s">
        <v>585</v>
      </c>
      <c r="C3" s="141" t="s">
        <v>586</v>
      </c>
      <c r="D3" s="128">
        <v>45480</v>
      </c>
    </row>
    <row r="4" spans="1:4" x14ac:dyDescent="0.2">
      <c r="A4" s="122">
        <v>5000</v>
      </c>
      <c r="B4" s="122"/>
      <c r="C4" s="123" t="s">
        <v>284</v>
      </c>
      <c r="D4" s="124">
        <v>5000</v>
      </c>
    </row>
    <row r="5" spans="1:4" x14ac:dyDescent="0.2">
      <c r="A5" s="145" t="s">
        <v>285</v>
      </c>
      <c r="B5" s="145"/>
      <c r="C5" s="144">
        <f>SUM(D4-A4)</f>
        <v>0</v>
      </c>
    </row>
  </sheetData>
  <pageMargins left="0.7" right="0.7" top="0.75" bottom="0.75" header="0.3" footer="0.3"/>
  <pageSetup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4B83-91A9-414B-B420-8B70BA7D4BAE}">
  <dimension ref="A1:D6"/>
  <sheetViews>
    <sheetView workbookViewId="0">
      <selection activeCell="A3" sqref="A3:XFD3"/>
    </sheetView>
  </sheetViews>
  <sheetFormatPr baseColWidth="10" defaultColWidth="8.83203125" defaultRowHeight="15" x14ac:dyDescent="0.2"/>
  <cols>
    <col min="1" max="1" width="13.5" customWidth="1"/>
    <col min="2" max="2" width="14.5" customWidth="1"/>
    <col min="3" max="3" width="57.5" customWidth="1"/>
    <col min="4" max="4" width="16.5" customWidth="1"/>
  </cols>
  <sheetData>
    <row r="1" spans="1:4" x14ac:dyDescent="0.2">
      <c r="A1" s="70" t="s">
        <v>587</v>
      </c>
      <c r="B1" s="70" t="s">
        <v>588</v>
      </c>
      <c r="C1" s="57"/>
      <c r="D1" s="121"/>
    </row>
    <row r="2" spans="1:4" x14ac:dyDescent="0.2">
      <c r="A2" s="70"/>
      <c r="B2" s="148"/>
      <c r="C2" s="110" t="s">
        <v>98</v>
      </c>
      <c r="D2" s="57" t="s">
        <v>89</v>
      </c>
    </row>
    <row r="3" spans="1:4" x14ac:dyDescent="0.2">
      <c r="A3" s="101">
        <v>12000</v>
      </c>
      <c r="B3" s="113" t="s">
        <v>590</v>
      </c>
      <c r="C3" s="176" t="s">
        <v>589</v>
      </c>
      <c r="D3" s="62">
        <v>45369</v>
      </c>
    </row>
    <row r="4" spans="1:4" x14ac:dyDescent="0.2">
      <c r="A4" s="59"/>
      <c r="B4" s="147"/>
      <c r="C4" s="149"/>
      <c r="D4" s="60"/>
    </row>
    <row r="5" spans="1:4" x14ac:dyDescent="0.2">
      <c r="A5" s="122">
        <f>SUM(A3:A4)</f>
        <v>12000</v>
      </c>
      <c r="B5" s="122"/>
      <c r="C5" s="123" t="s">
        <v>284</v>
      </c>
      <c r="D5" s="124">
        <v>12000</v>
      </c>
    </row>
    <row r="6" spans="1:4" x14ac:dyDescent="0.2">
      <c r="A6" s="69" t="s">
        <v>285</v>
      </c>
      <c r="B6" s="69"/>
      <c r="C6" s="144">
        <f>SUM(D5-A5)</f>
        <v>0</v>
      </c>
    </row>
  </sheetData>
  <pageMargins left="0.7" right="0.7" top="0.75" bottom="0.75" header="0.3" footer="0.3"/>
  <pageSetup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D391-271F-4B9D-B8F7-643E63717009}">
  <sheetPr>
    <pageSetUpPr fitToPage="1"/>
  </sheetPr>
  <dimension ref="A1:D72"/>
  <sheetViews>
    <sheetView topLeftCell="A57" workbookViewId="0">
      <selection activeCell="A70" sqref="A3:XFD70"/>
    </sheetView>
  </sheetViews>
  <sheetFormatPr baseColWidth="10" defaultColWidth="8.83203125" defaultRowHeight="15" x14ac:dyDescent="0.2"/>
  <cols>
    <col min="1" max="1" width="17.83203125" customWidth="1"/>
    <col min="2" max="2" width="19.83203125" customWidth="1"/>
    <col min="3" max="3" width="63.5" customWidth="1"/>
    <col min="4" max="4" width="11.83203125" customWidth="1"/>
  </cols>
  <sheetData>
    <row r="1" spans="1:4" x14ac:dyDescent="0.2">
      <c r="A1" s="57" t="s">
        <v>134</v>
      </c>
      <c r="B1" s="57" t="s">
        <v>135</v>
      </c>
      <c r="C1" s="57"/>
      <c r="D1" s="121"/>
    </row>
    <row r="2" spans="1:4" x14ac:dyDescent="0.2">
      <c r="A2" s="110"/>
      <c r="B2" s="110" t="s">
        <v>93</v>
      </c>
      <c r="C2" s="110" t="s">
        <v>98</v>
      </c>
      <c r="D2" s="110" t="s">
        <v>89</v>
      </c>
    </row>
    <row r="3" spans="1:4" ht="32" x14ac:dyDescent="0.2">
      <c r="A3" s="59">
        <v>61.68</v>
      </c>
      <c r="B3" s="177" t="s">
        <v>136</v>
      </c>
      <c r="C3" s="61" t="s">
        <v>544</v>
      </c>
      <c r="D3" s="62">
        <v>45296</v>
      </c>
    </row>
    <row r="4" spans="1:4" ht="32" x14ac:dyDescent="0.2">
      <c r="A4" s="59">
        <v>20.68</v>
      </c>
      <c r="B4" s="178" t="s">
        <v>136</v>
      </c>
      <c r="C4" s="179" t="s">
        <v>545</v>
      </c>
      <c r="D4" s="62">
        <v>45303</v>
      </c>
    </row>
    <row r="5" spans="1:4" ht="32" x14ac:dyDescent="0.2">
      <c r="A5" s="59">
        <v>20.68</v>
      </c>
      <c r="B5" s="178" t="s">
        <v>136</v>
      </c>
      <c r="C5" s="179" t="s">
        <v>546</v>
      </c>
      <c r="D5" s="62">
        <v>45310</v>
      </c>
    </row>
    <row r="6" spans="1:4" ht="32" x14ac:dyDescent="0.2">
      <c r="A6" s="59">
        <v>19.53</v>
      </c>
      <c r="B6" s="178" t="s">
        <v>136</v>
      </c>
      <c r="C6" s="61" t="s">
        <v>547</v>
      </c>
      <c r="D6" s="62">
        <v>45317</v>
      </c>
    </row>
    <row r="7" spans="1:4" ht="16" x14ac:dyDescent="0.2">
      <c r="A7" s="59">
        <v>52.06</v>
      </c>
      <c r="B7" s="178" t="s">
        <v>137</v>
      </c>
      <c r="C7" s="61" t="s">
        <v>548</v>
      </c>
      <c r="D7" s="62">
        <v>45322</v>
      </c>
    </row>
    <row r="8" spans="1:4" ht="32" x14ac:dyDescent="0.2">
      <c r="A8" s="59">
        <v>20.68</v>
      </c>
      <c r="B8" s="178" t="s">
        <v>136</v>
      </c>
      <c r="C8" s="179" t="s">
        <v>546</v>
      </c>
      <c r="D8" s="62">
        <v>45324</v>
      </c>
    </row>
    <row r="9" spans="1:4" ht="32" x14ac:dyDescent="0.2">
      <c r="A9" s="59">
        <v>20.68</v>
      </c>
      <c r="B9" s="178" t="s">
        <v>136</v>
      </c>
      <c r="C9" s="179" t="s">
        <v>546</v>
      </c>
      <c r="D9" s="62">
        <v>45331</v>
      </c>
    </row>
    <row r="10" spans="1:4" ht="32" x14ac:dyDescent="0.2">
      <c r="A10" s="59">
        <v>20.68</v>
      </c>
      <c r="B10" s="178" t="s">
        <v>136</v>
      </c>
      <c r="C10" s="179" t="s">
        <v>546</v>
      </c>
      <c r="D10" s="62">
        <v>45338</v>
      </c>
    </row>
    <row r="11" spans="1:4" x14ac:dyDescent="0.2">
      <c r="A11" s="59">
        <v>33</v>
      </c>
      <c r="B11" s="178" t="s">
        <v>137</v>
      </c>
      <c r="C11" s="180" t="s">
        <v>549</v>
      </c>
      <c r="D11" s="62">
        <v>45343</v>
      </c>
    </row>
    <row r="12" spans="1:4" ht="32" x14ac:dyDescent="0.2">
      <c r="A12" s="59">
        <v>20.68</v>
      </c>
      <c r="B12" s="178" t="s">
        <v>136</v>
      </c>
      <c r="C12" s="179" t="s">
        <v>546</v>
      </c>
      <c r="D12" s="62">
        <v>45345</v>
      </c>
    </row>
    <row r="13" spans="1:4" ht="16" x14ac:dyDescent="0.2">
      <c r="A13" s="59">
        <v>43.94</v>
      </c>
      <c r="B13" s="178" t="s">
        <v>137</v>
      </c>
      <c r="C13" s="179" t="s">
        <v>550</v>
      </c>
      <c r="D13" s="62">
        <v>45351</v>
      </c>
    </row>
    <row r="14" spans="1:4" ht="32" x14ac:dyDescent="0.2">
      <c r="A14" s="59">
        <v>20.68</v>
      </c>
      <c r="B14" s="178" t="s">
        <v>136</v>
      </c>
      <c r="C14" s="179" t="s">
        <v>546</v>
      </c>
      <c r="D14" s="62">
        <v>45352</v>
      </c>
    </row>
    <row r="15" spans="1:4" ht="32" x14ac:dyDescent="0.2">
      <c r="A15" s="59">
        <v>20.68</v>
      </c>
      <c r="B15" s="178" t="s">
        <v>136</v>
      </c>
      <c r="C15" s="179" t="s">
        <v>546</v>
      </c>
      <c r="D15" s="62">
        <v>45359</v>
      </c>
    </row>
    <row r="16" spans="1:4" ht="32" x14ac:dyDescent="0.2">
      <c r="A16" s="59">
        <v>20.68</v>
      </c>
      <c r="B16" s="178" t="s">
        <v>136</v>
      </c>
      <c r="C16" s="179" t="s">
        <v>546</v>
      </c>
      <c r="D16" s="62">
        <v>45366</v>
      </c>
    </row>
    <row r="17" spans="1:4" ht="32" x14ac:dyDescent="0.2">
      <c r="A17" s="59">
        <v>20.68</v>
      </c>
      <c r="B17" s="178" t="s">
        <v>136</v>
      </c>
      <c r="C17" s="179" t="s">
        <v>546</v>
      </c>
      <c r="D17" s="62">
        <v>45373</v>
      </c>
    </row>
    <row r="18" spans="1:4" ht="32" x14ac:dyDescent="0.2">
      <c r="A18" s="59">
        <v>20.68</v>
      </c>
      <c r="B18" s="178" t="s">
        <v>136</v>
      </c>
      <c r="C18" s="179" t="s">
        <v>546</v>
      </c>
      <c r="D18" s="62">
        <v>45380</v>
      </c>
    </row>
    <row r="19" spans="1:4" ht="16" x14ac:dyDescent="0.2">
      <c r="A19" s="59">
        <v>48.06</v>
      </c>
      <c r="B19" s="178" t="s">
        <v>137</v>
      </c>
      <c r="C19" s="179" t="s">
        <v>551</v>
      </c>
      <c r="D19" s="62">
        <v>45382</v>
      </c>
    </row>
    <row r="20" spans="1:4" ht="32" x14ac:dyDescent="0.2">
      <c r="A20" s="59">
        <v>35.68</v>
      </c>
      <c r="B20" s="178" t="s">
        <v>136</v>
      </c>
      <c r="C20" s="61" t="s">
        <v>552</v>
      </c>
      <c r="D20" s="62">
        <v>45387</v>
      </c>
    </row>
    <row r="21" spans="1:4" ht="32" x14ac:dyDescent="0.2">
      <c r="A21" s="59">
        <v>20.68</v>
      </c>
      <c r="B21" s="177" t="s">
        <v>136</v>
      </c>
      <c r="C21" s="61" t="s">
        <v>546</v>
      </c>
      <c r="D21" s="62">
        <v>45394</v>
      </c>
    </row>
    <row r="22" spans="1:4" ht="32" x14ac:dyDescent="0.2">
      <c r="A22" s="59">
        <v>20.68</v>
      </c>
      <c r="B22" s="177" t="s">
        <v>136</v>
      </c>
      <c r="C22" s="61" t="s">
        <v>546</v>
      </c>
      <c r="D22" s="62">
        <v>45401</v>
      </c>
    </row>
    <row r="23" spans="1:4" ht="32" x14ac:dyDescent="0.2">
      <c r="A23" s="59">
        <v>20.68</v>
      </c>
      <c r="B23" s="177" t="s">
        <v>136</v>
      </c>
      <c r="C23" s="61" t="s">
        <v>553</v>
      </c>
      <c r="D23" s="62">
        <v>45408</v>
      </c>
    </row>
    <row r="24" spans="1:4" ht="16" x14ac:dyDescent="0.2">
      <c r="A24" s="59">
        <v>51.12</v>
      </c>
      <c r="B24" s="177" t="s">
        <v>137</v>
      </c>
      <c r="C24" s="61" t="s">
        <v>554</v>
      </c>
      <c r="D24" s="62">
        <v>45412</v>
      </c>
    </row>
    <row r="25" spans="1:4" ht="32" x14ac:dyDescent="0.2">
      <c r="A25" s="59">
        <v>21.9</v>
      </c>
      <c r="B25" s="177" t="s">
        <v>136</v>
      </c>
      <c r="C25" s="61" t="s">
        <v>555</v>
      </c>
      <c r="D25" s="62">
        <v>45415</v>
      </c>
    </row>
    <row r="26" spans="1:4" ht="32" x14ac:dyDescent="0.2">
      <c r="A26" s="59">
        <v>21.9</v>
      </c>
      <c r="B26" s="177" t="s">
        <v>136</v>
      </c>
      <c r="C26" s="61" t="s">
        <v>555</v>
      </c>
      <c r="D26" s="62">
        <v>45422</v>
      </c>
    </row>
    <row r="27" spans="1:4" ht="32" x14ac:dyDescent="0.2">
      <c r="A27" s="59">
        <v>21.9</v>
      </c>
      <c r="B27" s="177" t="s">
        <v>136</v>
      </c>
      <c r="C27" s="61" t="s">
        <v>555</v>
      </c>
      <c r="D27" s="62">
        <v>45429</v>
      </c>
    </row>
    <row r="28" spans="1:4" ht="32" x14ac:dyDescent="0.2">
      <c r="A28" s="104">
        <v>21.9</v>
      </c>
      <c r="B28" s="181" t="s">
        <v>136</v>
      </c>
      <c r="C28" s="182" t="s">
        <v>555</v>
      </c>
      <c r="D28" s="39">
        <v>45436</v>
      </c>
    </row>
    <row r="29" spans="1:4" ht="32" x14ac:dyDescent="0.2">
      <c r="A29" s="104">
        <v>21.9</v>
      </c>
      <c r="B29" s="181" t="s">
        <v>136</v>
      </c>
      <c r="C29" s="182" t="s">
        <v>555</v>
      </c>
      <c r="D29" s="39">
        <v>45443</v>
      </c>
    </row>
    <row r="30" spans="1:4" ht="16" x14ac:dyDescent="0.2">
      <c r="A30" s="104">
        <v>54.01</v>
      </c>
      <c r="B30" s="177" t="s">
        <v>137</v>
      </c>
      <c r="C30" s="61" t="s">
        <v>556</v>
      </c>
      <c r="D30" s="39">
        <v>45443</v>
      </c>
    </row>
    <row r="31" spans="1:4" ht="32" x14ac:dyDescent="0.2">
      <c r="A31" s="59">
        <v>21.9</v>
      </c>
      <c r="B31" s="177" t="s">
        <v>136</v>
      </c>
      <c r="C31" s="182" t="s">
        <v>555</v>
      </c>
      <c r="D31" s="62">
        <v>45450</v>
      </c>
    </row>
    <row r="32" spans="1:4" ht="32" x14ac:dyDescent="0.2">
      <c r="A32" s="59">
        <v>21.9</v>
      </c>
      <c r="B32" s="177" t="s">
        <v>136</v>
      </c>
      <c r="C32" s="182" t="s">
        <v>555</v>
      </c>
      <c r="D32" s="62">
        <v>45457</v>
      </c>
    </row>
    <row r="33" spans="1:4" ht="32" x14ac:dyDescent="0.2">
      <c r="A33" s="59">
        <v>21.9</v>
      </c>
      <c r="B33" s="177" t="s">
        <v>136</v>
      </c>
      <c r="C33" s="182" t="s">
        <v>555</v>
      </c>
      <c r="D33" s="62">
        <v>45464</v>
      </c>
    </row>
    <row r="34" spans="1:4" ht="32" x14ac:dyDescent="0.2">
      <c r="A34" s="59">
        <v>21.9</v>
      </c>
      <c r="B34" s="177" t="s">
        <v>136</v>
      </c>
      <c r="C34" s="182" t="s">
        <v>555</v>
      </c>
      <c r="D34" s="62">
        <v>45471</v>
      </c>
    </row>
    <row r="35" spans="1:4" ht="16" x14ac:dyDescent="0.2">
      <c r="A35" s="59">
        <v>45.24</v>
      </c>
      <c r="B35" s="177" t="s">
        <v>137</v>
      </c>
      <c r="C35" s="61" t="s">
        <v>557</v>
      </c>
      <c r="D35" s="62">
        <v>45471</v>
      </c>
    </row>
    <row r="36" spans="1:4" ht="32" x14ac:dyDescent="0.2">
      <c r="A36" s="59">
        <v>39.9</v>
      </c>
      <c r="B36" s="177" t="s">
        <v>136</v>
      </c>
      <c r="C36" s="61" t="s">
        <v>558</v>
      </c>
      <c r="D36" s="62">
        <v>45478</v>
      </c>
    </row>
    <row r="37" spans="1:4" ht="32" x14ac:dyDescent="0.2">
      <c r="A37" s="59">
        <v>36.81</v>
      </c>
      <c r="B37" s="177" t="s">
        <v>136</v>
      </c>
      <c r="C37" s="182" t="s">
        <v>555</v>
      </c>
      <c r="D37" s="62">
        <v>45485</v>
      </c>
    </row>
    <row r="38" spans="1:4" ht="32" x14ac:dyDescent="0.2">
      <c r="A38" s="59">
        <v>36.81</v>
      </c>
      <c r="B38" s="177" t="s">
        <v>136</v>
      </c>
      <c r="C38" s="182" t="s">
        <v>555</v>
      </c>
      <c r="D38" s="62">
        <v>45492</v>
      </c>
    </row>
    <row r="39" spans="1:4" ht="32" x14ac:dyDescent="0.2">
      <c r="A39" s="59">
        <v>36.81</v>
      </c>
      <c r="B39" s="177" t="s">
        <v>136</v>
      </c>
      <c r="C39" s="61" t="s">
        <v>555</v>
      </c>
      <c r="D39" s="62">
        <v>45499</v>
      </c>
    </row>
    <row r="40" spans="1:4" ht="16" x14ac:dyDescent="0.2">
      <c r="A40" s="59">
        <v>46.58</v>
      </c>
      <c r="B40" s="177" t="s">
        <v>137</v>
      </c>
      <c r="C40" s="61" t="s">
        <v>559</v>
      </c>
      <c r="D40" s="62">
        <v>45504</v>
      </c>
    </row>
    <row r="41" spans="1:4" ht="32" x14ac:dyDescent="0.2">
      <c r="A41" s="59">
        <v>36.81</v>
      </c>
      <c r="B41" s="177" t="s">
        <v>136</v>
      </c>
      <c r="C41" s="61" t="s">
        <v>555</v>
      </c>
      <c r="D41" s="62">
        <v>45506</v>
      </c>
    </row>
    <row r="42" spans="1:4" ht="32" x14ac:dyDescent="0.2">
      <c r="A42" s="59">
        <v>36.81</v>
      </c>
      <c r="B42" s="177" t="s">
        <v>136</v>
      </c>
      <c r="C42" s="61" t="s">
        <v>555</v>
      </c>
      <c r="D42" s="62">
        <v>45513</v>
      </c>
    </row>
    <row r="43" spans="1:4" x14ac:dyDescent="0.2">
      <c r="A43" s="59">
        <v>3500</v>
      </c>
      <c r="B43" s="177" t="s">
        <v>138</v>
      </c>
      <c r="C43" s="60" t="s">
        <v>560</v>
      </c>
      <c r="D43" s="62">
        <v>45514</v>
      </c>
    </row>
    <row r="44" spans="1:4" ht="16" x14ac:dyDescent="0.2">
      <c r="A44" s="59">
        <v>600</v>
      </c>
      <c r="B44" s="177" t="s">
        <v>561</v>
      </c>
      <c r="C44" s="61" t="s">
        <v>562</v>
      </c>
      <c r="D44" s="62">
        <v>45519</v>
      </c>
    </row>
    <row r="45" spans="1:4" ht="32" x14ac:dyDescent="0.2">
      <c r="A45" s="59">
        <v>36.81</v>
      </c>
      <c r="B45" s="177" t="s">
        <v>136</v>
      </c>
      <c r="C45" s="61" t="s">
        <v>555</v>
      </c>
      <c r="D45" s="62">
        <v>45520</v>
      </c>
    </row>
    <row r="46" spans="1:4" ht="32" x14ac:dyDescent="0.2">
      <c r="A46" s="59">
        <v>36.81</v>
      </c>
      <c r="B46" s="177" t="s">
        <v>136</v>
      </c>
      <c r="C46" s="61" t="s">
        <v>555</v>
      </c>
      <c r="D46" s="62">
        <v>45527</v>
      </c>
    </row>
    <row r="47" spans="1:4" ht="32" x14ac:dyDescent="0.2">
      <c r="A47" s="59">
        <v>36.81</v>
      </c>
      <c r="B47" s="177" t="s">
        <v>136</v>
      </c>
      <c r="C47" s="61" t="s">
        <v>555</v>
      </c>
      <c r="D47" s="62">
        <v>45534</v>
      </c>
    </row>
    <row r="48" spans="1:4" ht="16" x14ac:dyDescent="0.2">
      <c r="A48" s="59">
        <v>51.76</v>
      </c>
      <c r="B48" s="177" t="s">
        <v>137</v>
      </c>
      <c r="C48" s="61" t="s">
        <v>563</v>
      </c>
      <c r="D48" s="62">
        <v>45534</v>
      </c>
    </row>
    <row r="49" spans="1:4" ht="16" x14ac:dyDescent="0.2">
      <c r="A49" s="59">
        <v>36.81</v>
      </c>
      <c r="B49" s="177" t="s">
        <v>136</v>
      </c>
      <c r="C49" s="61" t="s">
        <v>564</v>
      </c>
      <c r="D49" s="62">
        <v>45541</v>
      </c>
    </row>
    <row r="50" spans="1:4" ht="16" x14ac:dyDescent="0.2">
      <c r="A50" s="59">
        <v>36.81</v>
      </c>
      <c r="B50" s="177" t="s">
        <v>136</v>
      </c>
      <c r="C50" s="61" t="s">
        <v>564</v>
      </c>
      <c r="D50" s="62">
        <v>45548</v>
      </c>
    </row>
    <row r="51" spans="1:4" ht="16" x14ac:dyDescent="0.2">
      <c r="A51" s="59">
        <v>36.81</v>
      </c>
      <c r="B51" s="177" t="s">
        <v>136</v>
      </c>
      <c r="C51" s="61" t="s">
        <v>564</v>
      </c>
      <c r="D51" s="62">
        <v>45555</v>
      </c>
    </row>
    <row r="52" spans="1:4" ht="16" x14ac:dyDescent="0.2">
      <c r="A52" s="59">
        <v>36.81</v>
      </c>
      <c r="B52" s="177" t="s">
        <v>136</v>
      </c>
      <c r="C52" s="61" t="s">
        <v>564</v>
      </c>
      <c r="D52" s="62">
        <v>45562</v>
      </c>
    </row>
    <row r="53" spans="1:4" ht="16" x14ac:dyDescent="0.2">
      <c r="A53" s="59">
        <v>55.44</v>
      </c>
      <c r="B53" s="177" t="s">
        <v>137</v>
      </c>
      <c r="C53" s="61" t="s">
        <v>565</v>
      </c>
      <c r="D53" s="62">
        <v>45565</v>
      </c>
    </row>
    <row r="54" spans="1:4" ht="32" x14ac:dyDescent="0.2">
      <c r="A54" s="59">
        <v>52.76</v>
      </c>
      <c r="B54" s="177" t="s">
        <v>136</v>
      </c>
      <c r="C54" s="61" t="s">
        <v>566</v>
      </c>
      <c r="D54" s="62">
        <v>45569</v>
      </c>
    </row>
    <row r="55" spans="1:4" ht="16" x14ac:dyDescent="0.2">
      <c r="A55" s="59">
        <v>34.76</v>
      </c>
      <c r="B55" s="177" t="s">
        <v>136</v>
      </c>
      <c r="C55" s="61" t="s">
        <v>567</v>
      </c>
      <c r="D55" s="62">
        <v>45576</v>
      </c>
    </row>
    <row r="56" spans="1:4" ht="16" x14ac:dyDescent="0.2">
      <c r="A56" s="59">
        <v>34.76</v>
      </c>
      <c r="B56" s="177" t="s">
        <v>136</v>
      </c>
      <c r="C56" s="61" t="s">
        <v>568</v>
      </c>
      <c r="D56" s="62">
        <v>45583</v>
      </c>
    </row>
    <row r="57" spans="1:4" ht="16" x14ac:dyDescent="0.2">
      <c r="A57" s="59">
        <v>34.76</v>
      </c>
      <c r="B57" s="177" t="s">
        <v>136</v>
      </c>
      <c r="C57" s="61" t="s">
        <v>569</v>
      </c>
      <c r="D57" s="62">
        <v>45590</v>
      </c>
    </row>
    <row r="58" spans="1:4" ht="16" x14ac:dyDescent="0.2">
      <c r="A58" s="59">
        <v>49.15</v>
      </c>
      <c r="B58" s="177" t="s">
        <v>139</v>
      </c>
      <c r="C58" s="61" t="s">
        <v>570</v>
      </c>
      <c r="D58" s="62">
        <v>45596</v>
      </c>
    </row>
    <row r="59" spans="1:4" ht="16" x14ac:dyDescent="0.2">
      <c r="A59" s="59">
        <v>34.76</v>
      </c>
      <c r="B59" s="177" t="s">
        <v>136</v>
      </c>
      <c r="C59" s="61" t="s">
        <v>568</v>
      </c>
      <c r="D59" s="62">
        <v>45597</v>
      </c>
    </row>
    <row r="60" spans="1:4" ht="16" x14ac:dyDescent="0.2">
      <c r="A60" s="59">
        <v>34.76</v>
      </c>
      <c r="B60" s="177" t="s">
        <v>136</v>
      </c>
      <c r="C60" s="61" t="s">
        <v>568</v>
      </c>
      <c r="D60" s="62">
        <v>45604</v>
      </c>
    </row>
    <row r="61" spans="1:4" ht="16" x14ac:dyDescent="0.2">
      <c r="A61" s="59">
        <v>34.76</v>
      </c>
      <c r="B61" s="177" t="s">
        <v>136</v>
      </c>
      <c r="C61" s="61" t="s">
        <v>568</v>
      </c>
      <c r="D61" s="62">
        <v>45611</v>
      </c>
    </row>
    <row r="62" spans="1:4" ht="16" x14ac:dyDescent="0.2">
      <c r="A62" s="59">
        <v>34.76</v>
      </c>
      <c r="B62" s="177" t="s">
        <v>136</v>
      </c>
      <c r="C62" s="61" t="s">
        <v>571</v>
      </c>
      <c r="D62" s="62">
        <v>45618</v>
      </c>
    </row>
    <row r="63" spans="1:4" ht="32" x14ac:dyDescent="0.2">
      <c r="A63" s="59">
        <v>32.71</v>
      </c>
      <c r="B63" s="177" t="s">
        <v>136</v>
      </c>
      <c r="C63" s="61" t="s">
        <v>572</v>
      </c>
      <c r="D63" s="62">
        <v>45625</v>
      </c>
    </row>
    <row r="64" spans="1:4" ht="16" x14ac:dyDescent="0.2">
      <c r="A64" s="59">
        <v>50.93</v>
      </c>
      <c r="B64" s="177" t="s">
        <v>137</v>
      </c>
      <c r="C64" s="61" t="s">
        <v>573</v>
      </c>
      <c r="D64" s="62">
        <v>45626</v>
      </c>
    </row>
    <row r="65" spans="1:4" ht="16" x14ac:dyDescent="0.2">
      <c r="A65" s="59">
        <v>34.76</v>
      </c>
      <c r="B65" s="177" t="s">
        <v>136</v>
      </c>
      <c r="C65" s="61" t="s">
        <v>568</v>
      </c>
      <c r="D65" s="62">
        <v>45632</v>
      </c>
    </row>
    <row r="66" spans="1:4" ht="32" x14ac:dyDescent="0.2">
      <c r="A66" s="59">
        <v>32.71</v>
      </c>
      <c r="B66" s="177" t="s">
        <v>136</v>
      </c>
      <c r="C66" s="61" t="s">
        <v>572</v>
      </c>
      <c r="D66" s="62">
        <v>45638</v>
      </c>
    </row>
    <row r="67" spans="1:4" ht="16" x14ac:dyDescent="0.2">
      <c r="A67" s="59">
        <v>3500</v>
      </c>
      <c r="B67" s="183" t="s">
        <v>138</v>
      </c>
      <c r="C67" s="60" t="s">
        <v>140</v>
      </c>
      <c r="D67" s="62">
        <v>45642</v>
      </c>
    </row>
    <row r="68" spans="1:4" ht="32" x14ac:dyDescent="0.2">
      <c r="A68" s="59">
        <v>32.71</v>
      </c>
      <c r="B68" s="177" t="s">
        <v>136</v>
      </c>
      <c r="C68" s="61" t="s">
        <v>572</v>
      </c>
      <c r="D68" s="62">
        <v>45646</v>
      </c>
    </row>
    <row r="69" spans="1:4" ht="32" x14ac:dyDescent="0.2">
      <c r="A69" s="59">
        <v>32.71</v>
      </c>
      <c r="B69" s="177" t="s">
        <v>136</v>
      </c>
      <c r="C69" s="61" t="s">
        <v>572</v>
      </c>
      <c r="D69" s="62">
        <v>45653</v>
      </c>
    </row>
    <row r="70" spans="1:4" ht="16" x14ac:dyDescent="0.2">
      <c r="A70" s="59">
        <v>51.78</v>
      </c>
      <c r="B70" s="177" t="s">
        <v>137</v>
      </c>
      <c r="C70" s="61" t="s">
        <v>574</v>
      </c>
      <c r="D70" s="62">
        <v>45657</v>
      </c>
    </row>
    <row r="71" spans="1:4" x14ac:dyDescent="0.2">
      <c r="A71" s="122">
        <f>SUM(A3+A4+A5+A6+A7+A8+A9+A10+A11+A12+A13+A14+A15+A16+A17+A18+A19+A20+A21+A22+A23+A24+A25+A26+A27+A28+A29+A30+A31+A32+A33+A34+A35+A36+A37+A38+A39+A40+A41+A42+A43+A44+A45+A46+A47+A48+A49+A50+A51+A52+A53+A54+A55+A56+A57+A58+A59+A60+A61+A62+A63+A64+A65+A66+A67+A68+A69+A70)</f>
        <v>9779.8800000000028</v>
      </c>
      <c r="B71" s="122"/>
      <c r="C71" s="123" t="s">
        <v>284</v>
      </c>
      <c r="D71" s="124">
        <v>8000</v>
      </c>
    </row>
    <row r="72" spans="1:4" x14ac:dyDescent="0.2">
      <c r="A72" s="69" t="s">
        <v>285</v>
      </c>
      <c r="B72" s="69"/>
      <c r="C72" s="69">
        <f>SUM(D71-A71)</f>
        <v>-1779.8800000000028</v>
      </c>
    </row>
  </sheetData>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0E3C-9752-483C-AC69-49DA0A5DCE5B}">
  <dimension ref="A1:D6"/>
  <sheetViews>
    <sheetView workbookViewId="0">
      <selection activeCell="A3" sqref="A3:XFD4"/>
    </sheetView>
  </sheetViews>
  <sheetFormatPr baseColWidth="10" defaultColWidth="8.83203125" defaultRowHeight="15" x14ac:dyDescent="0.2"/>
  <cols>
    <col min="1" max="1" width="13.5" customWidth="1"/>
    <col min="2" max="2" width="21.83203125" customWidth="1"/>
    <col min="3" max="3" width="42.33203125" customWidth="1"/>
    <col min="4" max="4" width="19.33203125" customWidth="1"/>
    <col min="5" max="5" width="9.1640625" customWidth="1"/>
  </cols>
  <sheetData>
    <row r="1" spans="1:4" x14ac:dyDescent="0.2">
      <c r="A1" s="57" t="s">
        <v>408</v>
      </c>
      <c r="B1" s="57" t="s">
        <v>409</v>
      </c>
      <c r="C1" s="57"/>
      <c r="D1" s="121"/>
    </row>
    <row r="2" spans="1:4" x14ac:dyDescent="0.2">
      <c r="A2" s="57"/>
      <c r="B2" s="57" t="s">
        <v>93</v>
      </c>
      <c r="C2" s="57" t="s">
        <v>98</v>
      </c>
      <c r="D2" s="57" t="s">
        <v>89</v>
      </c>
    </row>
    <row r="3" spans="1:4" ht="28.5" customHeight="1" x14ac:dyDescent="0.2">
      <c r="A3" s="59">
        <v>63.46</v>
      </c>
      <c r="B3" s="59" t="s">
        <v>108</v>
      </c>
      <c r="C3" s="61" t="s">
        <v>410</v>
      </c>
      <c r="D3" s="62">
        <v>45376</v>
      </c>
    </row>
    <row r="4" spans="1:4" ht="31.5" customHeight="1" x14ac:dyDescent="0.2">
      <c r="A4" s="59">
        <v>683.27</v>
      </c>
      <c r="B4" s="59" t="s">
        <v>108</v>
      </c>
      <c r="C4" s="61" t="s">
        <v>411</v>
      </c>
      <c r="D4" s="62">
        <v>45376</v>
      </c>
    </row>
    <row r="5" spans="1:4" x14ac:dyDescent="0.2">
      <c r="A5" s="122">
        <f>SUM(A3+A4)</f>
        <v>746.73</v>
      </c>
      <c r="B5" s="122"/>
      <c r="C5" s="123" t="s">
        <v>412</v>
      </c>
      <c r="D5" s="124">
        <v>1200</v>
      </c>
    </row>
    <row r="6" spans="1:4" x14ac:dyDescent="0.2">
      <c r="A6" s="68" t="s">
        <v>413</v>
      </c>
      <c r="B6" s="68"/>
      <c r="C6" s="69">
        <f>SUM(D5-A5)</f>
        <v>453.27</v>
      </c>
    </row>
  </sheetData>
  <pageMargins left="0.7" right="0.7" top="0.75" bottom="0.75" header="0.3" footer="0.3"/>
  <pageSetup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F9A2-EF46-4CE0-B3AA-C3DA2852E1A8}">
  <dimension ref="A1:D24"/>
  <sheetViews>
    <sheetView topLeftCell="A8" workbookViewId="0">
      <selection activeCell="C15" sqref="C15"/>
    </sheetView>
  </sheetViews>
  <sheetFormatPr baseColWidth="10" defaultColWidth="8.83203125" defaultRowHeight="15" x14ac:dyDescent="0.2"/>
  <cols>
    <col min="1" max="1" width="15.1640625" customWidth="1"/>
    <col min="2" max="2" width="31.1640625" customWidth="1"/>
    <col min="3" max="3" width="47.1640625" customWidth="1"/>
    <col min="4" max="4" width="17.33203125" customWidth="1"/>
  </cols>
  <sheetData>
    <row r="1" spans="1:4" ht="16" x14ac:dyDescent="0.2">
      <c r="A1" s="54" t="s">
        <v>141</v>
      </c>
      <c r="B1" s="57" t="s">
        <v>142</v>
      </c>
      <c r="C1" s="131"/>
      <c r="D1" s="57"/>
    </row>
    <row r="2" spans="1:4" x14ac:dyDescent="0.2">
      <c r="A2" s="57"/>
      <c r="B2" s="57" t="s">
        <v>93</v>
      </c>
      <c r="C2" s="131" t="s">
        <v>98</v>
      </c>
      <c r="D2" s="57" t="s">
        <v>89</v>
      </c>
    </row>
    <row r="3" spans="1:4" x14ac:dyDescent="0.2">
      <c r="A3" s="59">
        <v>6800</v>
      </c>
      <c r="B3" s="59" t="s">
        <v>476</v>
      </c>
      <c r="C3" s="60" t="s">
        <v>477</v>
      </c>
      <c r="D3" s="62">
        <v>45440</v>
      </c>
    </row>
    <row r="4" spans="1:4" ht="32" x14ac:dyDescent="0.2">
      <c r="A4" s="59">
        <v>53.95</v>
      </c>
      <c r="B4" s="59" t="s">
        <v>478</v>
      </c>
      <c r="C4" s="132" t="s">
        <v>479</v>
      </c>
      <c r="D4" s="62">
        <v>45515</v>
      </c>
    </row>
    <row r="5" spans="1:4" x14ac:dyDescent="0.2">
      <c r="A5" s="59">
        <v>223.33</v>
      </c>
      <c r="B5" s="59" t="s">
        <v>143</v>
      </c>
      <c r="C5" s="74" t="s">
        <v>480</v>
      </c>
      <c r="D5" s="62">
        <v>45576</v>
      </c>
    </row>
    <row r="6" spans="1:4" ht="16" x14ac:dyDescent="0.2">
      <c r="A6">
        <v>54.53</v>
      </c>
      <c r="B6" s="59" t="s">
        <v>144</v>
      </c>
      <c r="C6" s="132" t="s">
        <v>481</v>
      </c>
      <c r="D6" s="62">
        <v>45589</v>
      </c>
    </row>
    <row r="7" spans="1:4" ht="128" x14ac:dyDescent="0.2">
      <c r="A7" s="59">
        <v>255.34</v>
      </c>
      <c r="B7" s="59" t="s">
        <v>145</v>
      </c>
      <c r="C7" s="61" t="s">
        <v>482</v>
      </c>
      <c r="D7" s="62">
        <v>45591</v>
      </c>
    </row>
    <row r="8" spans="1:4" ht="32" x14ac:dyDescent="0.2">
      <c r="A8" s="59">
        <v>321.20999999999998</v>
      </c>
      <c r="B8" s="59" t="s">
        <v>143</v>
      </c>
      <c r="C8" s="132" t="s">
        <v>483</v>
      </c>
      <c r="D8" s="62">
        <v>45576</v>
      </c>
    </row>
    <row r="9" spans="1:4" ht="32" x14ac:dyDescent="0.2">
      <c r="A9" s="59">
        <v>18.39</v>
      </c>
      <c r="B9" s="59" t="s">
        <v>143</v>
      </c>
      <c r="C9" s="132" t="s">
        <v>484</v>
      </c>
      <c r="D9" s="62">
        <v>45585</v>
      </c>
    </row>
    <row r="10" spans="1:4" ht="16" x14ac:dyDescent="0.2">
      <c r="A10" s="59">
        <v>38.92</v>
      </c>
      <c r="B10" s="59" t="s">
        <v>143</v>
      </c>
      <c r="C10" s="132" t="s">
        <v>485</v>
      </c>
      <c r="D10" s="93">
        <v>45590</v>
      </c>
    </row>
    <row r="11" spans="1:4" x14ac:dyDescent="0.2">
      <c r="A11" s="113">
        <v>450</v>
      </c>
      <c r="B11" s="113" t="s">
        <v>146</v>
      </c>
      <c r="C11" s="133" t="s">
        <v>486</v>
      </c>
      <c r="D11" s="43">
        <v>45627</v>
      </c>
    </row>
    <row r="12" spans="1:4" ht="32" x14ac:dyDescent="0.2">
      <c r="A12" s="115">
        <v>627.85</v>
      </c>
      <c r="B12" s="115" t="s">
        <v>147</v>
      </c>
      <c r="C12" s="170" t="s">
        <v>487</v>
      </c>
      <c r="D12" s="43">
        <v>45605</v>
      </c>
    </row>
    <row r="13" spans="1:4" ht="32" x14ac:dyDescent="0.2">
      <c r="A13" s="59">
        <v>1200</v>
      </c>
      <c r="B13" s="59" t="s">
        <v>148</v>
      </c>
      <c r="C13" s="61" t="s">
        <v>488</v>
      </c>
      <c r="D13" s="62">
        <v>45605</v>
      </c>
    </row>
    <row r="14" spans="1:4" ht="32" x14ac:dyDescent="0.2">
      <c r="A14" s="115">
        <v>9.51</v>
      </c>
      <c r="B14" s="115" t="s">
        <v>149</v>
      </c>
      <c r="C14" s="170" t="s">
        <v>489</v>
      </c>
      <c r="D14" s="43">
        <v>45604</v>
      </c>
    </row>
    <row r="15" spans="1:4" ht="144" x14ac:dyDescent="0.2">
      <c r="A15" s="115">
        <v>147.69</v>
      </c>
      <c r="B15" s="115" t="s">
        <v>109</v>
      </c>
      <c r="C15" s="170" t="s">
        <v>490</v>
      </c>
      <c r="D15" s="43">
        <v>45604</v>
      </c>
    </row>
    <row r="16" spans="1:4" x14ac:dyDescent="0.2">
      <c r="A16" s="134"/>
      <c r="B16" s="115"/>
      <c r="C16" s="42"/>
      <c r="D16" s="43"/>
    </row>
    <row r="17" spans="1:4" x14ac:dyDescent="0.2">
      <c r="A17" s="115"/>
      <c r="B17" s="115"/>
      <c r="C17" s="42"/>
      <c r="D17" s="43"/>
    </row>
    <row r="18" spans="1:4" x14ac:dyDescent="0.2">
      <c r="A18" s="115"/>
      <c r="B18" s="115"/>
      <c r="C18" s="42"/>
      <c r="D18" s="43"/>
    </row>
    <row r="19" spans="1:4" x14ac:dyDescent="0.2">
      <c r="A19" s="115"/>
      <c r="B19" s="115"/>
      <c r="C19" s="42"/>
      <c r="D19" s="43"/>
    </row>
    <row r="20" spans="1:4" x14ac:dyDescent="0.2">
      <c r="A20" s="115"/>
      <c r="B20" s="115"/>
      <c r="C20" s="42"/>
      <c r="D20" s="43"/>
    </row>
    <row r="21" spans="1:4" x14ac:dyDescent="0.2">
      <c r="A21" s="115"/>
      <c r="B21" s="115"/>
      <c r="C21" s="42"/>
      <c r="D21" s="43"/>
    </row>
    <row r="22" spans="1:4" x14ac:dyDescent="0.2">
      <c r="A22" s="113"/>
      <c r="B22" s="115"/>
      <c r="C22" s="133"/>
      <c r="D22" s="43"/>
    </row>
    <row r="23" spans="1:4" x14ac:dyDescent="0.2">
      <c r="A23" s="135">
        <f>SUM(A3+A4+A5+A6+A7+A8+A9+A10+A11+A12+A13+A14+A15)</f>
        <v>10200.720000000001</v>
      </c>
      <c r="B23" s="135"/>
      <c r="C23" s="129" t="s">
        <v>284</v>
      </c>
      <c r="D23" s="129">
        <v>10500</v>
      </c>
    </row>
    <row r="24" spans="1:4" x14ac:dyDescent="0.2">
      <c r="A24" s="69" t="s">
        <v>285</v>
      </c>
      <c r="B24" s="69"/>
      <c r="C24" s="69">
        <f>SUM(D23-A23)</f>
        <v>299.27999999999884</v>
      </c>
    </row>
  </sheetData>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0658-3688-404B-9DB1-6FDC9E70B560}">
  <dimension ref="A1:D10"/>
  <sheetViews>
    <sheetView workbookViewId="0">
      <selection activeCell="A3" sqref="A3:XFD4"/>
    </sheetView>
  </sheetViews>
  <sheetFormatPr baseColWidth="10" defaultColWidth="8.83203125" defaultRowHeight="15" x14ac:dyDescent="0.2"/>
  <cols>
    <col min="1" max="1" width="15.33203125" customWidth="1"/>
    <col min="3" max="3" width="54" customWidth="1"/>
    <col min="4" max="4" width="13.6640625" customWidth="1"/>
  </cols>
  <sheetData>
    <row r="1" spans="1:4" ht="32" x14ac:dyDescent="0.2">
      <c r="A1" s="54" t="s">
        <v>414</v>
      </c>
      <c r="B1" s="57" t="s">
        <v>415</v>
      </c>
      <c r="C1" s="54"/>
      <c r="D1" s="121"/>
    </row>
    <row r="2" spans="1:4" ht="16" x14ac:dyDescent="0.2">
      <c r="A2" s="57"/>
      <c r="B2" s="57" t="s">
        <v>93</v>
      </c>
      <c r="C2" s="54" t="s">
        <v>98</v>
      </c>
      <c r="D2" s="57" t="s">
        <v>89</v>
      </c>
    </row>
    <row r="3" spans="1:4" ht="35.25" customHeight="1" x14ac:dyDescent="0.2">
      <c r="A3" s="59">
        <v>176</v>
      </c>
      <c r="B3" s="59" t="s">
        <v>416</v>
      </c>
      <c r="C3" s="61" t="s">
        <v>417</v>
      </c>
      <c r="D3" s="62">
        <v>45422</v>
      </c>
    </row>
    <row r="4" spans="1:4" ht="37.5" customHeight="1" x14ac:dyDescent="0.2">
      <c r="A4" s="59">
        <v>500</v>
      </c>
      <c r="B4" s="59" t="s">
        <v>418</v>
      </c>
      <c r="C4" s="61" t="s">
        <v>419</v>
      </c>
      <c r="D4" s="62">
        <v>45416</v>
      </c>
    </row>
    <row r="5" spans="1:4" x14ac:dyDescent="0.2">
      <c r="A5" s="59"/>
      <c r="B5" s="59"/>
      <c r="C5" s="61"/>
      <c r="D5" s="62"/>
    </row>
    <row r="6" spans="1:4" x14ac:dyDescent="0.2">
      <c r="A6" s="59"/>
      <c r="B6" s="59"/>
      <c r="C6" s="61"/>
      <c r="D6" s="62"/>
    </row>
    <row r="7" spans="1:4" x14ac:dyDescent="0.2">
      <c r="A7" s="59"/>
      <c r="B7" s="59"/>
      <c r="C7" s="61"/>
      <c r="D7" s="62"/>
    </row>
    <row r="8" spans="1:4" x14ac:dyDescent="0.2">
      <c r="A8" s="59"/>
      <c r="B8" s="59"/>
      <c r="C8" s="61"/>
      <c r="D8" s="60"/>
    </row>
    <row r="9" spans="1:4" ht="16" x14ac:dyDescent="0.2">
      <c r="A9" s="122">
        <f>SUM(A3:A8)</f>
        <v>676</v>
      </c>
      <c r="B9" s="122"/>
      <c r="C9" s="126" t="s">
        <v>284</v>
      </c>
      <c r="D9" s="124">
        <v>2360</v>
      </c>
    </row>
    <row r="10" spans="1:4" x14ac:dyDescent="0.2">
      <c r="A10" s="68" t="s">
        <v>413</v>
      </c>
      <c r="B10" s="68"/>
      <c r="C10" s="127">
        <f>-SUM(A9-D9)</f>
        <v>1684</v>
      </c>
    </row>
  </sheetData>
  <pageMargins left="0.7" right="0.7" top="0.75" bottom="0.75" header="0.3" footer="0.3"/>
  <pageSetup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06FE-FE12-4D77-A9B8-956A4EB17FEB}">
  <dimension ref="A1:E36"/>
  <sheetViews>
    <sheetView topLeftCell="A22" workbookViewId="0">
      <selection activeCell="A31" sqref="A3:XFD31"/>
    </sheetView>
  </sheetViews>
  <sheetFormatPr baseColWidth="10" defaultColWidth="8.83203125" defaultRowHeight="15" x14ac:dyDescent="0.2"/>
  <cols>
    <col min="1" max="1" width="16.5" customWidth="1"/>
    <col min="2" max="2" width="23.83203125" customWidth="1"/>
    <col min="3" max="3" width="42.33203125" customWidth="1"/>
    <col min="4" max="4" width="19.1640625" customWidth="1"/>
  </cols>
  <sheetData>
    <row r="1" spans="1:4" x14ac:dyDescent="0.2">
      <c r="A1" s="57" t="s">
        <v>493</v>
      </c>
      <c r="B1" s="57" t="s">
        <v>494</v>
      </c>
      <c r="C1" s="57"/>
      <c r="D1" s="121"/>
    </row>
    <row r="2" spans="1:4" x14ac:dyDescent="0.2">
      <c r="A2" s="58">
        <v>2024</v>
      </c>
      <c r="B2" s="57" t="s">
        <v>93</v>
      </c>
      <c r="C2" s="57" t="s">
        <v>98</v>
      </c>
      <c r="D2" s="57" t="s">
        <v>89</v>
      </c>
    </row>
    <row r="3" spans="1:4" ht="18" customHeight="1" x14ac:dyDescent="0.2">
      <c r="A3" s="59">
        <v>161.56</v>
      </c>
      <c r="B3" s="59" t="s">
        <v>374</v>
      </c>
      <c r="C3" s="102" t="s">
        <v>501</v>
      </c>
      <c r="D3" s="184">
        <v>45336</v>
      </c>
    </row>
    <row r="4" spans="1:4" ht="18" customHeight="1" x14ac:dyDescent="0.2">
      <c r="A4" s="59">
        <v>275.5</v>
      </c>
      <c r="B4" s="59" t="s">
        <v>495</v>
      </c>
      <c r="C4" s="61" t="s">
        <v>496</v>
      </c>
      <c r="D4" s="62">
        <v>45365</v>
      </c>
    </row>
    <row r="5" spans="1:4" ht="16.5" customHeight="1" x14ac:dyDescent="0.2">
      <c r="A5" s="59">
        <v>195</v>
      </c>
      <c r="B5" s="59" t="s">
        <v>497</v>
      </c>
      <c r="C5" s="61" t="s">
        <v>498</v>
      </c>
      <c r="D5" s="93">
        <v>45437</v>
      </c>
    </row>
    <row r="6" spans="1:4" ht="16.5" customHeight="1" x14ac:dyDescent="0.2">
      <c r="A6" s="59">
        <v>646.88</v>
      </c>
      <c r="B6" s="167" t="s">
        <v>499</v>
      </c>
      <c r="C6" s="102" t="s">
        <v>500</v>
      </c>
      <c r="D6" s="185">
        <v>45436</v>
      </c>
    </row>
    <row r="7" spans="1:4" ht="32.25" customHeight="1" x14ac:dyDescent="0.2">
      <c r="A7" s="59">
        <v>2940</v>
      </c>
      <c r="B7" s="59" t="s">
        <v>416</v>
      </c>
      <c r="C7" s="186" t="s">
        <v>502</v>
      </c>
      <c r="D7" s="187">
        <v>45453</v>
      </c>
    </row>
    <row r="8" spans="1:4" ht="33.75" customHeight="1" x14ac:dyDescent="0.2">
      <c r="A8" s="59">
        <v>28</v>
      </c>
      <c r="B8" s="101" t="s">
        <v>503</v>
      </c>
      <c r="C8" s="188" t="s">
        <v>504</v>
      </c>
      <c r="D8" s="169">
        <v>45454</v>
      </c>
    </row>
    <row r="9" spans="1:4" ht="32" x14ac:dyDescent="0.2">
      <c r="A9" s="59">
        <v>673.54</v>
      </c>
      <c r="B9" s="59" t="s">
        <v>511</v>
      </c>
      <c r="C9" s="61" t="s">
        <v>512</v>
      </c>
      <c r="D9" s="62">
        <v>45485</v>
      </c>
    </row>
    <row r="10" spans="1:4" ht="30.75" customHeight="1" x14ac:dyDescent="0.2">
      <c r="A10" s="59">
        <v>1025</v>
      </c>
      <c r="B10" s="59" t="s">
        <v>505</v>
      </c>
      <c r="C10" s="189" t="s">
        <v>506</v>
      </c>
      <c r="D10" s="169">
        <v>45476</v>
      </c>
    </row>
    <row r="11" spans="1:4" ht="48.75" customHeight="1" x14ac:dyDescent="0.2">
      <c r="A11" s="59">
        <v>51.27</v>
      </c>
      <c r="B11" s="59" t="s">
        <v>507</v>
      </c>
      <c r="C11" s="61" t="s">
        <v>508</v>
      </c>
      <c r="D11" s="128">
        <v>45490</v>
      </c>
    </row>
    <row r="12" spans="1:4" ht="49.5" customHeight="1" x14ac:dyDescent="0.2">
      <c r="A12" s="59">
        <v>480</v>
      </c>
      <c r="B12" s="59" t="s">
        <v>509</v>
      </c>
      <c r="C12" s="61" t="s">
        <v>510</v>
      </c>
      <c r="D12" s="128">
        <v>45491</v>
      </c>
    </row>
    <row r="13" spans="1:4" x14ac:dyDescent="0.2">
      <c r="A13" s="59">
        <v>2400</v>
      </c>
      <c r="B13" s="59" t="s">
        <v>513</v>
      </c>
      <c r="C13" s="60" t="s">
        <v>514</v>
      </c>
      <c r="D13" s="62">
        <v>45492</v>
      </c>
    </row>
    <row r="14" spans="1:4" ht="32.25" customHeight="1" x14ac:dyDescent="0.2">
      <c r="A14" s="190">
        <v>328.47</v>
      </c>
      <c r="B14" s="104" t="s">
        <v>515</v>
      </c>
      <c r="C14" s="182" t="s">
        <v>516</v>
      </c>
      <c r="D14" s="39">
        <v>45496</v>
      </c>
    </row>
    <row r="15" spans="1:4" x14ac:dyDescent="0.2">
      <c r="A15" s="115">
        <v>109.74</v>
      </c>
      <c r="B15" s="191" t="s">
        <v>517</v>
      </c>
      <c r="C15" s="38" t="s">
        <v>518</v>
      </c>
      <c r="D15" s="192">
        <v>45498</v>
      </c>
    </row>
    <row r="16" spans="1:4" ht="27.75" customHeight="1" x14ac:dyDescent="0.2">
      <c r="A16" s="113">
        <v>548.54999999999995</v>
      </c>
      <c r="B16" s="193" t="s">
        <v>519</v>
      </c>
      <c r="C16" s="61" t="s">
        <v>520</v>
      </c>
      <c r="D16" s="128">
        <v>45502</v>
      </c>
    </row>
    <row r="17" spans="1:5" ht="18" customHeight="1" x14ac:dyDescent="0.2">
      <c r="A17" s="194">
        <v>1033.18</v>
      </c>
      <c r="B17" s="195" t="s">
        <v>521</v>
      </c>
      <c r="C17" s="196" t="s">
        <v>522</v>
      </c>
      <c r="D17" s="197">
        <v>45506</v>
      </c>
    </row>
    <row r="18" spans="1:5" ht="44.25" customHeight="1" x14ac:dyDescent="0.2">
      <c r="A18" s="104">
        <v>488.4</v>
      </c>
      <c r="B18" s="104" t="s">
        <v>143</v>
      </c>
      <c r="C18" s="196" t="s">
        <v>523</v>
      </c>
      <c r="D18" s="197">
        <v>45506</v>
      </c>
      <c r="E18" s="162" t="s">
        <v>827</v>
      </c>
    </row>
    <row r="19" spans="1:5" ht="50.25" customHeight="1" x14ac:dyDescent="0.2">
      <c r="A19" s="104">
        <v>244</v>
      </c>
      <c r="B19" s="104" t="s">
        <v>524</v>
      </c>
      <c r="C19" s="196" t="s">
        <v>525</v>
      </c>
      <c r="D19" s="43">
        <v>45510</v>
      </c>
    </row>
    <row r="20" spans="1:5" ht="47.25" customHeight="1" x14ac:dyDescent="0.2">
      <c r="A20" s="104">
        <v>244.2</v>
      </c>
      <c r="B20" s="195" t="s">
        <v>143</v>
      </c>
      <c r="C20" s="196" t="s">
        <v>526</v>
      </c>
      <c r="D20" s="198">
        <v>45513</v>
      </c>
    </row>
    <row r="21" spans="1:5" ht="34.5" customHeight="1" x14ac:dyDescent="0.2">
      <c r="A21" s="104">
        <v>39.35</v>
      </c>
      <c r="B21" s="195" t="s">
        <v>517</v>
      </c>
      <c r="C21" s="170" t="s">
        <v>527</v>
      </c>
      <c r="D21" s="198">
        <v>45889</v>
      </c>
    </row>
    <row r="22" spans="1:5" ht="34.5" customHeight="1" x14ac:dyDescent="0.2">
      <c r="A22" s="104">
        <v>110.32</v>
      </c>
      <c r="B22" s="195" t="s">
        <v>109</v>
      </c>
      <c r="C22" s="170" t="s">
        <v>528</v>
      </c>
      <c r="D22" s="43">
        <v>44429</v>
      </c>
    </row>
    <row r="23" spans="1:5" ht="21.75" customHeight="1" x14ac:dyDescent="0.2">
      <c r="A23" s="104">
        <v>320</v>
      </c>
      <c r="B23" s="195" t="s">
        <v>524</v>
      </c>
      <c r="C23" s="199" t="s">
        <v>529</v>
      </c>
      <c r="D23" s="200">
        <v>45527</v>
      </c>
    </row>
    <row r="24" spans="1:5" ht="29.25" customHeight="1" x14ac:dyDescent="0.2">
      <c r="A24" s="190">
        <v>1272</v>
      </c>
      <c r="B24" s="106" t="s">
        <v>524</v>
      </c>
      <c r="C24" s="170" t="s">
        <v>530</v>
      </c>
      <c r="D24" s="201">
        <v>45527</v>
      </c>
    </row>
    <row r="25" spans="1:5" x14ac:dyDescent="0.2">
      <c r="A25" s="104">
        <v>3938</v>
      </c>
      <c r="B25" s="195" t="s">
        <v>416</v>
      </c>
      <c r="C25" s="202" t="s">
        <v>531</v>
      </c>
      <c r="D25" s="201">
        <v>45519</v>
      </c>
    </row>
    <row r="26" spans="1:5" ht="30.75" customHeight="1" x14ac:dyDescent="0.2">
      <c r="A26" s="104">
        <v>10.84</v>
      </c>
      <c r="B26" s="195" t="s">
        <v>532</v>
      </c>
      <c r="C26" s="170" t="s">
        <v>533</v>
      </c>
      <c r="D26" s="43">
        <v>45532</v>
      </c>
    </row>
    <row r="27" spans="1:5" ht="36" customHeight="1" x14ac:dyDescent="0.2">
      <c r="A27" s="104">
        <v>53.13</v>
      </c>
      <c r="B27" s="195" t="s">
        <v>143</v>
      </c>
      <c r="C27" s="170" t="s">
        <v>534</v>
      </c>
      <c r="D27" s="43">
        <v>45532</v>
      </c>
    </row>
    <row r="28" spans="1:5" ht="35.25" customHeight="1" x14ac:dyDescent="0.2">
      <c r="A28" s="104">
        <v>36.04</v>
      </c>
      <c r="B28" s="195" t="s">
        <v>535</v>
      </c>
      <c r="C28" s="170" t="s">
        <v>536</v>
      </c>
      <c r="D28" s="43">
        <v>45534</v>
      </c>
    </row>
    <row r="29" spans="1:5" ht="45" customHeight="1" x14ac:dyDescent="0.2">
      <c r="A29" s="104">
        <v>177.57</v>
      </c>
      <c r="B29" s="195" t="s">
        <v>537</v>
      </c>
      <c r="C29" s="170" t="s">
        <v>538</v>
      </c>
      <c r="D29" s="43">
        <v>45536</v>
      </c>
    </row>
    <row r="30" spans="1:5" x14ac:dyDescent="0.2">
      <c r="A30" s="59">
        <v>-500</v>
      </c>
      <c r="B30" s="101" t="s">
        <v>505</v>
      </c>
      <c r="C30" s="112" t="s">
        <v>539</v>
      </c>
      <c r="D30" s="169">
        <v>45559</v>
      </c>
    </row>
    <row r="31" spans="1:5" x14ac:dyDescent="0.2">
      <c r="A31" s="59">
        <v>657</v>
      </c>
      <c r="B31" s="101" t="s">
        <v>540</v>
      </c>
      <c r="C31" s="203" t="s">
        <v>541</v>
      </c>
      <c r="D31" s="204">
        <v>45549</v>
      </c>
    </row>
    <row r="32" spans="1:5" x14ac:dyDescent="0.2">
      <c r="A32" s="74"/>
      <c r="B32" s="59"/>
      <c r="C32" s="141"/>
      <c r="D32" s="128"/>
    </row>
    <row r="33" spans="1:4" x14ac:dyDescent="0.2">
      <c r="A33" s="74"/>
      <c r="B33" s="59"/>
      <c r="C33" s="60"/>
      <c r="D33" s="128"/>
    </row>
    <row r="34" spans="1:4" x14ac:dyDescent="0.2">
      <c r="A34" s="74"/>
      <c r="B34" s="59"/>
      <c r="C34" s="60"/>
      <c r="D34" s="128"/>
    </row>
    <row r="35" spans="1:4" x14ac:dyDescent="0.2">
      <c r="A35" s="122">
        <f>SUM(A4+A5+A6+A3+A7+A8+A10+A11+A12+A9+A13+A14+A15+A16+A17+A18+A19+A20+A21+A22+A23+A24+A25+A26+A27+A28+A29+A30+A31)</f>
        <v>17987.54</v>
      </c>
      <c r="B35" s="122"/>
      <c r="C35" s="123" t="s">
        <v>284</v>
      </c>
      <c r="D35" s="124">
        <v>16276.27</v>
      </c>
    </row>
    <row r="36" spans="1:4" x14ac:dyDescent="0.2">
      <c r="A36" s="68" t="s">
        <v>285</v>
      </c>
      <c r="B36" s="68"/>
      <c r="C36" s="69">
        <f>SUM(D35-A35)</f>
        <v>-1711.2700000000004</v>
      </c>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D278-8F62-4A21-918D-94CD60361290}">
  <sheetPr>
    <pageSetUpPr fitToPage="1"/>
  </sheetPr>
  <dimension ref="A1:G222"/>
  <sheetViews>
    <sheetView zoomScale="50" workbookViewId="0">
      <selection activeCell="G20" sqref="G20:G21"/>
    </sheetView>
  </sheetViews>
  <sheetFormatPr baseColWidth="10" defaultColWidth="8.83203125" defaultRowHeight="15" x14ac:dyDescent="0.2"/>
  <cols>
    <col min="1" max="1" width="37.6640625" customWidth="1"/>
    <col min="2" max="2" width="15.33203125" customWidth="1"/>
    <col min="3" max="3" width="20.83203125" customWidth="1"/>
    <col min="4" max="4" width="18" customWidth="1"/>
    <col min="5" max="5" width="27.6640625" customWidth="1"/>
    <col min="6" max="6" width="9.1640625" bestFit="1" customWidth="1"/>
    <col min="7" max="7" width="22.6640625" customWidth="1"/>
  </cols>
  <sheetData>
    <row r="1" spans="1:6" x14ac:dyDescent="0.2">
      <c r="A1" s="70" t="s">
        <v>286</v>
      </c>
      <c r="B1" s="70" t="s">
        <v>287</v>
      </c>
      <c r="C1" s="70"/>
      <c r="D1" s="71"/>
      <c r="E1" s="71"/>
      <c r="F1" s="72"/>
    </row>
    <row r="2" spans="1:6" x14ac:dyDescent="0.2">
      <c r="A2" s="70" t="s">
        <v>288</v>
      </c>
      <c r="B2" s="70" t="s">
        <v>289</v>
      </c>
      <c r="C2" s="70" t="s">
        <v>290</v>
      </c>
      <c r="D2" s="71" t="s">
        <v>89</v>
      </c>
      <c r="E2" s="71" t="s">
        <v>291</v>
      </c>
      <c r="F2" s="73" t="s">
        <v>292</v>
      </c>
    </row>
    <row r="3" spans="1:6" x14ac:dyDescent="0.2">
      <c r="A3" s="74">
        <v>1115.3800000000001</v>
      </c>
      <c r="B3" s="74">
        <v>930.86</v>
      </c>
      <c r="C3" s="60" t="s">
        <v>293</v>
      </c>
      <c r="D3" s="62">
        <v>45303</v>
      </c>
      <c r="E3" s="163" t="s">
        <v>294</v>
      </c>
      <c r="F3" s="164">
        <v>5097</v>
      </c>
    </row>
    <row r="4" spans="1:6" x14ac:dyDescent="0.2">
      <c r="A4" s="74">
        <v>892.3</v>
      </c>
      <c r="B4" s="74">
        <v>761.45</v>
      </c>
      <c r="C4" s="60" t="s">
        <v>293</v>
      </c>
      <c r="D4" s="62">
        <v>45310</v>
      </c>
      <c r="E4" s="163" t="s">
        <v>295</v>
      </c>
      <c r="F4" s="164">
        <v>5101</v>
      </c>
    </row>
    <row r="5" spans="1:6" x14ac:dyDescent="0.2">
      <c r="A5" s="75">
        <f>SUM(A3:A4)</f>
        <v>2007.68</v>
      </c>
      <c r="B5" s="75">
        <f>SUM(B3:B4)</f>
        <v>1692.31</v>
      </c>
      <c r="C5" s="65"/>
      <c r="D5" s="66" t="s">
        <v>284</v>
      </c>
      <c r="E5" s="66"/>
      <c r="F5" s="76">
        <v>58000</v>
      </c>
    </row>
    <row r="6" spans="1:6" x14ac:dyDescent="0.2">
      <c r="A6" s="68" t="s">
        <v>285</v>
      </c>
      <c r="B6" s="77"/>
      <c r="C6" s="77"/>
      <c r="D6" s="78">
        <f>SUM(F5-A5)</f>
        <v>55992.32</v>
      </c>
      <c r="E6" s="78"/>
      <c r="F6" s="79"/>
    </row>
    <row r="7" spans="1:6" x14ac:dyDescent="0.2">
      <c r="A7" s="80"/>
      <c r="B7" s="81"/>
      <c r="D7" s="82"/>
      <c r="E7" s="82"/>
    </row>
    <row r="8" spans="1:6" x14ac:dyDescent="0.2">
      <c r="A8" s="83" t="s">
        <v>286</v>
      </c>
      <c r="B8" s="84" t="s">
        <v>287</v>
      </c>
      <c r="C8" s="84"/>
      <c r="D8" s="85"/>
      <c r="E8" s="86"/>
      <c r="F8" s="87"/>
    </row>
    <row r="9" spans="1:6" x14ac:dyDescent="0.2">
      <c r="A9" s="70" t="s">
        <v>288</v>
      </c>
      <c r="B9" s="70" t="s">
        <v>289</v>
      </c>
      <c r="C9" s="70" t="s">
        <v>290</v>
      </c>
      <c r="D9" s="71" t="s">
        <v>89</v>
      </c>
      <c r="E9" s="71" t="s">
        <v>291</v>
      </c>
      <c r="F9" s="88" t="s">
        <v>292</v>
      </c>
    </row>
    <row r="10" spans="1:6" x14ac:dyDescent="0.2">
      <c r="A10" s="74">
        <v>157.69</v>
      </c>
      <c r="B10" s="74">
        <v>145.4</v>
      </c>
      <c r="C10" s="60" t="s">
        <v>162</v>
      </c>
      <c r="D10" s="62">
        <v>45331</v>
      </c>
      <c r="E10" s="62" t="s">
        <v>296</v>
      </c>
      <c r="F10" s="60">
        <v>5112</v>
      </c>
    </row>
    <row r="11" spans="1:6" x14ac:dyDescent="0.2">
      <c r="A11" s="74">
        <v>788.46</v>
      </c>
      <c r="B11" s="74">
        <v>649.02</v>
      </c>
      <c r="C11" s="60" t="s">
        <v>162</v>
      </c>
      <c r="D11" s="62">
        <v>45338</v>
      </c>
      <c r="E11" s="62" t="s">
        <v>297</v>
      </c>
      <c r="F11" s="60">
        <v>5116</v>
      </c>
    </row>
    <row r="12" spans="1:6" x14ac:dyDescent="0.2">
      <c r="A12" s="74">
        <v>788.46</v>
      </c>
      <c r="B12" s="74">
        <v>649.01</v>
      </c>
      <c r="C12" s="60" t="s">
        <v>162</v>
      </c>
      <c r="D12" s="62">
        <v>45345</v>
      </c>
      <c r="E12" s="62" t="s">
        <v>298</v>
      </c>
      <c r="F12" s="60">
        <v>5120</v>
      </c>
    </row>
    <row r="13" spans="1:6" x14ac:dyDescent="0.2">
      <c r="A13" s="74">
        <v>788.46</v>
      </c>
      <c r="B13" s="74">
        <v>649.02</v>
      </c>
      <c r="C13" s="60" t="s">
        <v>162</v>
      </c>
      <c r="D13" s="62">
        <v>45352</v>
      </c>
      <c r="E13" s="62" t="s">
        <v>299</v>
      </c>
      <c r="F13" s="60">
        <v>5124</v>
      </c>
    </row>
    <row r="14" spans="1:6" x14ac:dyDescent="0.2">
      <c r="A14" s="74">
        <v>788.46</v>
      </c>
      <c r="B14" s="74">
        <v>649.01</v>
      </c>
      <c r="C14" s="60" t="s">
        <v>162</v>
      </c>
      <c r="D14" s="62">
        <v>45359</v>
      </c>
      <c r="E14" s="62" t="s">
        <v>300</v>
      </c>
      <c r="F14" s="60">
        <v>5128</v>
      </c>
    </row>
    <row r="15" spans="1:6" x14ac:dyDescent="0.2">
      <c r="A15" s="74">
        <v>788.46</v>
      </c>
      <c r="B15" s="74">
        <v>649.01</v>
      </c>
      <c r="C15" s="60" t="s">
        <v>162</v>
      </c>
      <c r="D15" s="62">
        <v>45366</v>
      </c>
      <c r="E15" s="62" t="s">
        <v>301</v>
      </c>
      <c r="F15" s="60">
        <v>5132</v>
      </c>
    </row>
    <row r="16" spans="1:6" x14ac:dyDescent="0.2">
      <c r="A16" s="74">
        <v>788.46</v>
      </c>
      <c r="B16" s="74">
        <v>649.02</v>
      </c>
      <c r="C16" s="60" t="s">
        <v>162</v>
      </c>
      <c r="D16" s="62">
        <v>45373</v>
      </c>
      <c r="E16" s="62" t="s">
        <v>302</v>
      </c>
      <c r="F16" s="60">
        <v>5136</v>
      </c>
    </row>
    <row r="17" spans="1:6" x14ac:dyDescent="0.2">
      <c r="A17" s="74">
        <v>788.46</v>
      </c>
      <c r="B17" s="74">
        <v>649</v>
      </c>
      <c r="C17" s="60" t="s">
        <v>162</v>
      </c>
      <c r="D17" s="62">
        <v>45380</v>
      </c>
      <c r="E17" s="62" t="s">
        <v>303</v>
      </c>
      <c r="F17" s="60">
        <v>5140</v>
      </c>
    </row>
    <row r="18" spans="1:6" x14ac:dyDescent="0.2">
      <c r="A18" s="89">
        <v>788.46</v>
      </c>
      <c r="B18" s="89">
        <v>649.02</v>
      </c>
      <c r="C18" s="60" t="s">
        <v>162</v>
      </c>
      <c r="D18" s="62">
        <v>45387</v>
      </c>
      <c r="E18" s="62" t="s">
        <v>304</v>
      </c>
      <c r="F18" s="90">
        <v>5144</v>
      </c>
    </row>
    <row r="19" spans="1:6" x14ac:dyDescent="0.2">
      <c r="A19" s="89">
        <v>788.46</v>
      </c>
      <c r="B19" s="89">
        <v>649.01</v>
      </c>
      <c r="C19" s="60" t="s">
        <v>162</v>
      </c>
      <c r="D19" s="62">
        <v>45394</v>
      </c>
      <c r="E19" s="62" t="s">
        <v>305</v>
      </c>
      <c r="F19" s="90">
        <v>5148</v>
      </c>
    </row>
    <row r="20" spans="1:6" x14ac:dyDescent="0.2">
      <c r="A20" s="74">
        <v>788.46</v>
      </c>
      <c r="B20" s="74">
        <v>649.02</v>
      </c>
      <c r="C20" s="60" t="s">
        <v>162</v>
      </c>
      <c r="D20" s="62">
        <v>45401</v>
      </c>
      <c r="E20" s="62" t="s">
        <v>306</v>
      </c>
      <c r="F20" s="60">
        <v>5152</v>
      </c>
    </row>
    <row r="21" spans="1:6" x14ac:dyDescent="0.2">
      <c r="A21" s="74">
        <v>788.46</v>
      </c>
      <c r="B21" s="74">
        <v>649</v>
      </c>
      <c r="C21" s="60" t="s">
        <v>162</v>
      </c>
      <c r="D21" s="62">
        <v>45408</v>
      </c>
      <c r="E21" s="62" t="s">
        <v>307</v>
      </c>
      <c r="F21" s="60">
        <v>5156</v>
      </c>
    </row>
    <row r="22" spans="1:6" x14ac:dyDescent="0.2">
      <c r="A22" s="74">
        <v>788.46</v>
      </c>
      <c r="B22" s="89">
        <v>649.02</v>
      </c>
      <c r="C22" s="60" t="s">
        <v>162</v>
      </c>
      <c r="D22" s="62">
        <v>45415</v>
      </c>
      <c r="E22" s="62" t="s">
        <v>308</v>
      </c>
      <c r="F22" s="90">
        <v>5160</v>
      </c>
    </row>
    <row r="23" spans="1:6" x14ac:dyDescent="0.2">
      <c r="A23" s="74">
        <v>788.46</v>
      </c>
      <c r="B23" s="89">
        <v>649.01</v>
      </c>
      <c r="C23" s="60" t="s">
        <v>162</v>
      </c>
      <c r="D23" s="62">
        <v>45422</v>
      </c>
      <c r="E23" s="62" t="s">
        <v>309</v>
      </c>
      <c r="F23" s="90">
        <v>5164</v>
      </c>
    </row>
    <row r="24" spans="1:6" x14ac:dyDescent="0.2">
      <c r="A24" s="74">
        <v>788.46</v>
      </c>
      <c r="B24" s="89">
        <v>649.02</v>
      </c>
      <c r="C24" s="60" t="s">
        <v>162</v>
      </c>
      <c r="D24" s="62">
        <v>45429</v>
      </c>
      <c r="E24" s="62" t="s">
        <v>310</v>
      </c>
      <c r="F24" s="90">
        <v>5168</v>
      </c>
    </row>
    <row r="25" spans="1:6" x14ac:dyDescent="0.2">
      <c r="A25" s="74">
        <v>788.46</v>
      </c>
      <c r="B25" s="89">
        <v>649.01</v>
      </c>
      <c r="C25" s="60" t="s">
        <v>162</v>
      </c>
      <c r="D25" s="62">
        <v>45436</v>
      </c>
      <c r="E25" s="62" t="s">
        <v>311</v>
      </c>
      <c r="F25" s="90">
        <v>5172</v>
      </c>
    </row>
    <row r="26" spans="1:6" x14ac:dyDescent="0.2">
      <c r="A26" s="74">
        <v>788.46</v>
      </c>
      <c r="B26" s="74">
        <v>649.01</v>
      </c>
      <c r="C26" s="60" t="s">
        <v>162</v>
      </c>
      <c r="D26" s="62">
        <v>45443</v>
      </c>
      <c r="E26" s="62" t="s">
        <v>312</v>
      </c>
      <c r="F26" s="60">
        <v>5176</v>
      </c>
    </row>
    <row r="27" spans="1:6" x14ac:dyDescent="0.2">
      <c r="A27" s="74">
        <v>788.46</v>
      </c>
      <c r="B27" s="74">
        <v>649.02</v>
      </c>
      <c r="C27" s="60" t="s">
        <v>162</v>
      </c>
      <c r="D27" s="62">
        <v>45450</v>
      </c>
      <c r="E27" s="62" t="s">
        <v>313</v>
      </c>
      <c r="F27" s="60">
        <v>5180</v>
      </c>
    </row>
    <row r="28" spans="1:6" x14ac:dyDescent="0.2">
      <c r="A28" s="74">
        <v>788.46</v>
      </c>
      <c r="B28" s="74">
        <v>649.01</v>
      </c>
      <c r="C28" s="60" t="s">
        <v>162</v>
      </c>
      <c r="D28" s="62">
        <v>45457</v>
      </c>
      <c r="E28" s="62" t="s">
        <v>314</v>
      </c>
      <c r="F28" s="60">
        <v>5184</v>
      </c>
    </row>
    <row r="29" spans="1:6" x14ac:dyDescent="0.2">
      <c r="A29" s="74">
        <v>788.46</v>
      </c>
      <c r="B29" s="74">
        <v>649.01</v>
      </c>
      <c r="C29" s="60" t="s">
        <v>162</v>
      </c>
      <c r="D29" s="62">
        <v>45464</v>
      </c>
      <c r="E29" s="62" t="s">
        <v>315</v>
      </c>
      <c r="F29" s="60">
        <v>5188</v>
      </c>
    </row>
    <row r="30" spans="1:6" x14ac:dyDescent="0.2">
      <c r="A30" s="89">
        <v>788.46</v>
      </c>
      <c r="B30" s="89">
        <v>649.01</v>
      </c>
      <c r="C30" s="74" t="s">
        <v>162</v>
      </c>
      <c r="D30" s="62">
        <v>45471</v>
      </c>
      <c r="E30" s="62" t="s">
        <v>316</v>
      </c>
      <c r="F30" s="90">
        <v>5192</v>
      </c>
    </row>
    <row r="31" spans="1:6" x14ac:dyDescent="0.2">
      <c r="A31" s="89">
        <v>788.46</v>
      </c>
      <c r="B31" s="89">
        <v>649.02</v>
      </c>
      <c r="C31" s="74" t="s">
        <v>162</v>
      </c>
      <c r="D31" s="62">
        <v>45478</v>
      </c>
      <c r="E31" s="62" t="s">
        <v>317</v>
      </c>
      <c r="F31" s="90">
        <v>5196</v>
      </c>
    </row>
    <row r="32" spans="1:6" x14ac:dyDescent="0.2">
      <c r="A32" s="89">
        <v>788.46</v>
      </c>
      <c r="B32" s="89">
        <v>649</v>
      </c>
      <c r="C32" s="74" t="s">
        <v>162</v>
      </c>
      <c r="D32" s="62">
        <v>45485</v>
      </c>
      <c r="E32" s="62" t="s">
        <v>318</v>
      </c>
      <c r="F32" s="90">
        <v>5200</v>
      </c>
    </row>
    <row r="33" spans="1:6" x14ac:dyDescent="0.2">
      <c r="A33" s="89">
        <v>788.46</v>
      </c>
      <c r="B33" s="89">
        <v>650.34</v>
      </c>
      <c r="C33" s="74" t="s">
        <v>162</v>
      </c>
      <c r="D33" s="62">
        <v>45492</v>
      </c>
      <c r="E33" s="62" t="s">
        <v>319</v>
      </c>
      <c r="F33" s="90">
        <v>5204</v>
      </c>
    </row>
    <row r="34" spans="1:6" x14ac:dyDescent="0.2">
      <c r="A34" s="89">
        <v>788.46</v>
      </c>
      <c r="B34" s="89">
        <v>650.33000000000004</v>
      </c>
      <c r="C34" s="74" t="s">
        <v>162</v>
      </c>
      <c r="D34" s="62">
        <v>45499</v>
      </c>
      <c r="E34" s="62" t="s">
        <v>320</v>
      </c>
      <c r="F34" s="90">
        <v>5208</v>
      </c>
    </row>
    <row r="35" spans="1:6" x14ac:dyDescent="0.2">
      <c r="A35" s="89">
        <v>788.46</v>
      </c>
      <c r="B35" s="89">
        <v>650.34</v>
      </c>
      <c r="C35" s="74" t="s">
        <v>162</v>
      </c>
      <c r="D35" s="62">
        <v>45506</v>
      </c>
      <c r="E35" s="62" t="s">
        <v>321</v>
      </c>
      <c r="F35" s="90">
        <v>5212</v>
      </c>
    </row>
    <row r="36" spans="1:6" x14ac:dyDescent="0.2">
      <c r="A36" s="89">
        <v>788.46</v>
      </c>
      <c r="B36" s="89">
        <v>650.33000000000004</v>
      </c>
      <c r="C36" s="74" t="s">
        <v>162</v>
      </c>
      <c r="D36" s="62">
        <v>45513</v>
      </c>
      <c r="E36" s="62" t="s">
        <v>322</v>
      </c>
      <c r="F36" s="90">
        <v>5216</v>
      </c>
    </row>
    <row r="37" spans="1:6" x14ac:dyDescent="0.2">
      <c r="A37" s="89">
        <v>788.46</v>
      </c>
      <c r="B37" s="89">
        <v>650.33000000000004</v>
      </c>
      <c r="C37" s="74" t="s">
        <v>162</v>
      </c>
      <c r="D37" s="62">
        <v>45520</v>
      </c>
      <c r="E37" s="62" t="s">
        <v>323</v>
      </c>
      <c r="F37" s="90">
        <v>5220</v>
      </c>
    </row>
    <row r="38" spans="1:6" x14ac:dyDescent="0.2">
      <c r="A38" s="89">
        <v>788.46</v>
      </c>
      <c r="B38" s="89">
        <v>650.34</v>
      </c>
      <c r="C38" s="74" t="s">
        <v>162</v>
      </c>
      <c r="D38" s="62">
        <v>45527</v>
      </c>
      <c r="E38" s="62" t="s">
        <v>324</v>
      </c>
      <c r="F38" s="90">
        <v>5224</v>
      </c>
    </row>
    <row r="39" spans="1:6" x14ac:dyDescent="0.2">
      <c r="A39" s="89">
        <v>788.46</v>
      </c>
      <c r="B39" s="89">
        <v>650.33000000000004</v>
      </c>
      <c r="C39" s="74" t="s">
        <v>162</v>
      </c>
      <c r="D39" s="62">
        <v>45534</v>
      </c>
      <c r="E39" s="62" t="s">
        <v>325</v>
      </c>
      <c r="F39" s="90">
        <v>5228</v>
      </c>
    </row>
    <row r="40" spans="1:6" x14ac:dyDescent="0.2">
      <c r="A40" s="89">
        <v>788.46</v>
      </c>
      <c r="B40" s="89">
        <v>650.33000000000004</v>
      </c>
      <c r="C40" s="74" t="s">
        <v>162</v>
      </c>
      <c r="D40" s="62">
        <v>45541</v>
      </c>
      <c r="E40" s="62" t="s">
        <v>326</v>
      </c>
      <c r="F40" s="90">
        <v>5232</v>
      </c>
    </row>
    <row r="41" spans="1:6" x14ac:dyDescent="0.2">
      <c r="A41" s="89">
        <v>788.46</v>
      </c>
      <c r="B41" s="89">
        <v>650.33000000000004</v>
      </c>
      <c r="C41" s="74" t="s">
        <v>162</v>
      </c>
      <c r="D41" s="62">
        <v>45548</v>
      </c>
      <c r="E41" s="62" t="s">
        <v>327</v>
      </c>
      <c r="F41" s="90">
        <v>5236</v>
      </c>
    </row>
    <row r="42" spans="1:6" x14ac:dyDescent="0.2">
      <c r="A42" s="89">
        <v>788.46</v>
      </c>
      <c r="B42" s="89">
        <v>650.34</v>
      </c>
      <c r="C42" s="74" t="s">
        <v>162</v>
      </c>
      <c r="D42" s="62">
        <v>45555</v>
      </c>
      <c r="E42" s="62" t="s">
        <v>328</v>
      </c>
      <c r="F42" s="90">
        <v>5240</v>
      </c>
    </row>
    <row r="43" spans="1:6" x14ac:dyDescent="0.2">
      <c r="A43" s="89">
        <v>788.46</v>
      </c>
      <c r="B43" s="89">
        <v>650.33000000000004</v>
      </c>
      <c r="C43" s="74" t="s">
        <v>162</v>
      </c>
      <c r="D43" s="62">
        <v>45562</v>
      </c>
      <c r="E43" s="62" t="s">
        <v>329</v>
      </c>
      <c r="F43" s="90">
        <v>5244</v>
      </c>
    </row>
    <row r="44" spans="1:6" x14ac:dyDescent="0.2">
      <c r="A44" s="89">
        <v>788.46</v>
      </c>
      <c r="B44" s="89">
        <v>650.33000000000004</v>
      </c>
      <c r="C44" s="74" t="s">
        <v>162</v>
      </c>
      <c r="D44" s="62">
        <v>45569</v>
      </c>
      <c r="E44" s="62" t="s">
        <v>330</v>
      </c>
      <c r="F44" s="90">
        <v>5248</v>
      </c>
    </row>
    <row r="45" spans="1:6" x14ac:dyDescent="0.2">
      <c r="A45" s="89">
        <v>788.46</v>
      </c>
      <c r="B45" s="89">
        <v>650.34</v>
      </c>
      <c r="C45" s="74" t="s">
        <v>162</v>
      </c>
      <c r="D45" s="62">
        <v>45576</v>
      </c>
      <c r="E45" s="62" t="s">
        <v>331</v>
      </c>
      <c r="F45" s="90">
        <v>5251</v>
      </c>
    </row>
    <row r="46" spans="1:6" x14ac:dyDescent="0.2">
      <c r="A46" s="89">
        <v>788.46</v>
      </c>
      <c r="B46" s="89">
        <v>650.33000000000004</v>
      </c>
      <c r="C46" s="74" t="s">
        <v>162</v>
      </c>
      <c r="D46" s="62">
        <v>45583</v>
      </c>
      <c r="E46" s="62" t="s">
        <v>332</v>
      </c>
      <c r="F46" s="90">
        <v>5254</v>
      </c>
    </row>
    <row r="47" spans="1:6" x14ac:dyDescent="0.2">
      <c r="A47" s="89">
        <v>788.46</v>
      </c>
      <c r="B47" s="89">
        <v>650.33000000000004</v>
      </c>
      <c r="C47" s="74" t="s">
        <v>162</v>
      </c>
      <c r="D47" s="62">
        <v>45590</v>
      </c>
      <c r="E47" s="62" t="s">
        <v>333</v>
      </c>
      <c r="F47" s="90">
        <v>5257</v>
      </c>
    </row>
    <row r="48" spans="1:6" x14ac:dyDescent="0.2">
      <c r="A48" s="89">
        <v>788.46</v>
      </c>
      <c r="B48" s="89">
        <v>650.33000000000004</v>
      </c>
      <c r="C48" s="74" t="s">
        <v>162</v>
      </c>
      <c r="D48" s="62">
        <v>45597</v>
      </c>
      <c r="E48" s="62" t="s">
        <v>334</v>
      </c>
      <c r="F48" s="90">
        <v>5260</v>
      </c>
    </row>
    <row r="49" spans="1:7" x14ac:dyDescent="0.2">
      <c r="A49" s="89">
        <v>788.46</v>
      </c>
      <c r="B49" s="89">
        <v>650.34</v>
      </c>
      <c r="C49" s="74" t="s">
        <v>162</v>
      </c>
      <c r="D49" s="62">
        <v>45604</v>
      </c>
      <c r="E49" s="62" t="s">
        <v>335</v>
      </c>
      <c r="F49" s="90">
        <v>5263</v>
      </c>
    </row>
    <row r="50" spans="1:7" x14ac:dyDescent="0.2">
      <c r="A50" s="89">
        <v>788.46</v>
      </c>
      <c r="B50" s="89">
        <v>650.33000000000004</v>
      </c>
      <c r="C50" s="74" t="s">
        <v>162</v>
      </c>
      <c r="D50" s="62">
        <v>45611</v>
      </c>
      <c r="E50" s="62" t="s">
        <v>336</v>
      </c>
      <c r="F50" s="90">
        <v>5266</v>
      </c>
    </row>
    <row r="51" spans="1:7" x14ac:dyDescent="0.2">
      <c r="A51" s="89">
        <v>788.46</v>
      </c>
      <c r="B51" s="89">
        <v>650.33000000000004</v>
      </c>
      <c r="C51" s="74" t="s">
        <v>162</v>
      </c>
      <c r="D51" s="62">
        <v>45618</v>
      </c>
      <c r="E51" s="62" t="s">
        <v>337</v>
      </c>
      <c r="F51" s="90">
        <v>5269</v>
      </c>
    </row>
    <row r="52" spans="1:7" x14ac:dyDescent="0.2">
      <c r="A52" s="89">
        <v>788.46</v>
      </c>
      <c r="B52" s="89">
        <v>650.33000000000004</v>
      </c>
      <c r="C52" s="74" t="s">
        <v>162</v>
      </c>
      <c r="D52" s="62">
        <v>45625</v>
      </c>
      <c r="E52" s="62" t="s">
        <v>338</v>
      </c>
      <c r="F52" s="90">
        <v>5272</v>
      </c>
    </row>
    <row r="53" spans="1:7" x14ac:dyDescent="0.2">
      <c r="A53" s="89">
        <v>788.46</v>
      </c>
      <c r="B53" s="89">
        <v>650.34</v>
      </c>
      <c r="C53" s="74" t="s">
        <v>162</v>
      </c>
      <c r="D53" s="62">
        <v>45632</v>
      </c>
      <c r="E53" s="62" t="s">
        <v>339</v>
      </c>
      <c r="F53" s="90">
        <v>5275</v>
      </c>
    </row>
    <row r="54" spans="1:7" x14ac:dyDescent="0.2">
      <c r="A54" s="89">
        <v>788.46</v>
      </c>
      <c r="B54" s="89">
        <v>650.33000000000004</v>
      </c>
      <c r="C54" s="74" t="s">
        <v>162</v>
      </c>
      <c r="D54" s="62">
        <v>45639</v>
      </c>
      <c r="E54" s="62" t="s">
        <v>340</v>
      </c>
      <c r="F54" s="90">
        <v>5278</v>
      </c>
    </row>
    <row r="55" spans="1:7" x14ac:dyDescent="0.2">
      <c r="A55" s="89">
        <v>788.46</v>
      </c>
      <c r="B55" s="89">
        <v>650.33000000000004</v>
      </c>
      <c r="C55" s="74" t="s">
        <v>162</v>
      </c>
      <c r="D55" s="62">
        <v>45646</v>
      </c>
      <c r="E55" s="62" t="s">
        <v>341</v>
      </c>
      <c r="F55" s="90">
        <v>5280</v>
      </c>
    </row>
    <row r="56" spans="1:7" x14ac:dyDescent="0.2">
      <c r="A56" s="89">
        <v>788.46</v>
      </c>
      <c r="B56" s="89">
        <v>650.34</v>
      </c>
      <c r="C56" s="74" t="s">
        <v>162</v>
      </c>
      <c r="D56" s="62">
        <v>45653</v>
      </c>
      <c r="E56" s="62" t="s">
        <v>342</v>
      </c>
      <c r="F56" s="90">
        <v>5282</v>
      </c>
    </row>
    <row r="57" spans="1:7" x14ac:dyDescent="0.2">
      <c r="A57" s="89">
        <v>788.46</v>
      </c>
      <c r="B57" s="89">
        <v>651.39</v>
      </c>
      <c r="C57" s="74" t="s">
        <v>162</v>
      </c>
      <c r="D57" s="62">
        <v>45660</v>
      </c>
      <c r="E57" s="62" t="s">
        <v>343</v>
      </c>
      <c r="F57" s="90">
        <v>5284</v>
      </c>
      <c r="G57" s="162"/>
    </row>
    <row r="58" spans="1:7" x14ac:dyDescent="0.2">
      <c r="A58" s="150">
        <f>SUM(A10:A57)</f>
        <v>37215.309999999969</v>
      </c>
      <c r="B58" s="150">
        <f>SUM(B10:B57)</f>
        <v>30683.070000000029</v>
      </c>
      <c r="C58" s="117"/>
      <c r="D58" s="118" t="s">
        <v>284</v>
      </c>
      <c r="E58" s="118"/>
      <c r="F58" s="151">
        <v>41000</v>
      </c>
    </row>
    <row r="59" spans="1:7" x14ac:dyDescent="0.2">
      <c r="A59" s="68" t="s">
        <v>285</v>
      </c>
      <c r="B59" s="68"/>
      <c r="C59" s="68"/>
      <c r="D59" s="69">
        <f>SUM(F58-A58)</f>
        <v>3784.6900000000314</v>
      </c>
      <c r="E59" s="69"/>
      <c r="F59" s="82"/>
    </row>
    <row r="60" spans="1:7" x14ac:dyDescent="0.2">
      <c r="G60" s="81"/>
    </row>
    <row r="62" spans="1:7" x14ac:dyDescent="0.2">
      <c r="A62" s="70" t="s">
        <v>344</v>
      </c>
      <c r="B62" s="70" t="s">
        <v>287</v>
      </c>
      <c r="C62" s="70"/>
      <c r="D62" s="71"/>
      <c r="E62" s="71"/>
      <c r="F62" s="72"/>
    </row>
    <row r="63" spans="1:7" x14ac:dyDescent="0.2">
      <c r="A63" s="70" t="s">
        <v>288</v>
      </c>
      <c r="B63" s="70" t="s">
        <v>289</v>
      </c>
      <c r="C63" s="70" t="s">
        <v>290</v>
      </c>
      <c r="D63" s="71" t="s">
        <v>89</v>
      </c>
      <c r="E63" s="71" t="s">
        <v>291</v>
      </c>
      <c r="F63" s="73" t="s">
        <v>345</v>
      </c>
    </row>
    <row r="64" spans="1:7" x14ac:dyDescent="0.2">
      <c r="A64" s="74">
        <v>750</v>
      </c>
      <c r="B64" s="74">
        <v>621.66</v>
      </c>
      <c r="C64" s="60" t="s">
        <v>176</v>
      </c>
      <c r="D64" s="62">
        <v>45303</v>
      </c>
      <c r="E64" s="163" t="s">
        <v>294</v>
      </c>
      <c r="F64" s="164">
        <v>5099</v>
      </c>
    </row>
    <row r="65" spans="1:6" x14ac:dyDescent="0.2">
      <c r="A65" s="74">
        <v>750</v>
      </c>
      <c r="B65" s="74">
        <v>621.65</v>
      </c>
      <c r="C65" s="60" t="s">
        <v>176</v>
      </c>
      <c r="D65" s="62">
        <v>45310</v>
      </c>
      <c r="E65" s="163" t="s">
        <v>295</v>
      </c>
      <c r="F65" s="164">
        <v>5103</v>
      </c>
    </row>
    <row r="66" spans="1:6" x14ac:dyDescent="0.2">
      <c r="A66" s="74">
        <v>750</v>
      </c>
      <c r="B66" s="74">
        <v>621.66</v>
      </c>
      <c r="C66" s="60" t="s">
        <v>176</v>
      </c>
      <c r="D66" s="62">
        <v>45317</v>
      </c>
      <c r="E66" s="163" t="s">
        <v>346</v>
      </c>
      <c r="F66" s="164">
        <v>5106</v>
      </c>
    </row>
    <row r="67" spans="1:6" x14ac:dyDescent="0.2">
      <c r="A67" s="74">
        <v>750</v>
      </c>
      <c r="B67" s="74">
        <v>621.65</v>
      </c>
      <c r="C67" s="60" t="s">
        <v>176</v>
      </c>
      <c r="D67" s="62">
        <v>45324</v>
      </c>
      <c r="E67" s="163" t="s">
        <v>347</v>
      </c>
      <c r="F67" s="164">
        <v>5109</v>
      </c>
    </row>
    <row r="68" spans="1:6" x14ac:dyDescent="0.2">
      <c r="A68" s="74">
        <v>750</v>
      </c>
      <c r="B68" s="74">
        <v>472.03</v>
      </c>
      <c r="C68" s="60" t="s">
        <v>176</v>
      </c>
      <c r="D68" s="62">
        <v>45331</v>
      </c>
      <c r="E68" s="163" t="s">
        <v>296</v>
      </c>
      <c r="F68" s="164">
        <v>5114</v>
      </c>
    </row>
    <row r="69" spans="1:6" x14ac:dyDescent="0.2">
      <c r="A69" s="74">
        <v>750</v>
      </c>
      <c r="B69" s="74">
        <v>621.65</v>
      </c>
      <c r="C69" s="60" t="s">
        <v>176</v>
      </c>
      <c r="D69" s="62">
        <v>45338</v>
      </c>
      <c r="E69" s="163" t="s">
        <v>297</v>
      </c>
      <c r="F69" s="164">
        <v>5118</v>
      </c>
    </row>
    <row r="70" spans="1:6" x14ac:dyDescent="0.2">
      <c r="A70" s="74">
        <v>750</v>
      </c>
      <c r="B70" s="74">
        <v>621.66</v>
      </c>
      <c r="C70" s="60" t="s">
        <v>176</v>
      </c>
      <c r="D70" s="62">
        <v>45345</v>
      </c>
      <c r="E70" s="163" t="s">
        <v>298</v>
      </c>
      <c r="F70" s="164">
        <v>5122</v>
      </c>
    </row>
    <row r="71" spans="1:6" x14ac:dyDescent="0.2">
      <c r="A71" s="74">
        <v>750</v>
      </c>
      <c r="B71" s="74">
        <v>621.65</v>
      </c>
      <c r="C71" s="60" t="s">
        <v>176</v>
      </c>
      <c r="D71" s="62">
        <v>45352</v>
      </c>
      <c r="E71" s="163" t="s">
        <v>299</v>
      </c>
      <c r="F71" s="164">
        <v>5126</v>
      </c>
    </row>
    <row r="72" spans="1:6" x14ac:dyDescent="0.2">
      <c r="A72" s="74">
        <v>750</v>
      </c>
      <c r="B72" s="74">
        <v>584.25</v>
      </c>
      <c r="C72" s="60" t="s">
        <v>176</v>
      </c>
      <c r="D72" s="62">
        <v>45359</v>
      </c>
      <c r="E72" s="163" t="s">
        <v>348</v>
      </c>
      <c r="F72" s="164">
        <v>5130</v>
      </c>
    </row>
    <row r="73" spans="1:6" x14ac:dyDescent="0.2">
      <c r="A73" s="74">
        <v>750</v>
      </c>
      <c r="B73" s="74">
        <v>584.24</v>
      </c>
      <c r="C73" s="60" t="s">
        <v>176</v>
      </c>
      <c r="D73" s="62">
        <v>45366</v>
      </c>
      <c r="E73" s="163" t="s">
        <v>301</v>
      </c>
      <c r="F73" s="164">
        <v>5134</v>
      </c>
    </row>
    <row r="74" spans="1:6" x14ac:dyDescent="0.2">
      <c r="A74" s="74">
        <v>750</v>
      </c>
      <c r="B74" s="74">
        <v>584.25</v>
      </c>
      <c r="C74" s="60" t="s">
        <v>176</v>
      </c>
      <c r="D74" s="62">
        <v>45373</v>
      </c>
      <c r="E74" s="163" t="s">
        <v>302</v>
      </c>
      <c r="F74" s="164">
        <v>5138</v>
      </c>
    </row>
    <row r="75" spans="1:6" x14ac:dyDescent="0.2">
      <c r="A75" s="74">
        <v>750</v>
      </c>
      <c r="B75" s="74">
        <v>584.24</v>
      </c>
      <c r="C75" s="60" t="s">
        <v>176</v>
      </c>
      <c r="D75" s="62">
        <v>45380</v>
      </c>
      <c r="E75" s="163" t="s">
        <v>303</v>
      </c>
      <c r="F75" s="164">
        <v>5142</v>
      </c>
    </row>
    <row r="76" spans="1:6" x14ac:dyDescent="0.2">
      <c r="A76" s="74">
        <v>750</v>
      </c>
      <c r="B76" s="89">
        <v>584.25</v>
      </c>
      <c r="C76" s="60" t="s">
        <v>176</v>
      </c>
      <c r="D76" s="62">
        <v>45387</v>
      </c>
      <c r="E76" s="163" t="s">
        <v>304</v>
      </c>
      <c r="F76" s="165">
        <v>5146</v>
      </c>
    </row>
    <row r="77" spans="1:6" x14ac:dyDescent="0.2">
      <c r="A77" s="74">
        <v>750</v>
      </c>
      <c r="B77" s="89">
        <v>605.65</v>
      </c>
      <c r="C77" s="60" t="s">
        <v>176</v>
      </c>
      <c r="D77" s="62">
        <v>45394</v>
      </c>
      <c r="E77" s="62" t="s">
        <v>349</v>
      </c>
      <c r="F77" s="90">
        <v>5150</v>
      </c>
    </row>
    <row r="78" spans="1:6" x14ac:dyDescent="0.2">
      <c r="A78" s="74">
        <v>750</v>
      </c>
      <c r="B78" s="74">
        <v>559.67999999999995</v>
      </c>
      <c r="C78" s="60" t="s">
        <v>176</v>
      </c>
      <c r="D78" s="62">
        <v>45401</v>
      </c>
      <c r="E78" s="163" t="s">
        <v>306</v>
      </c>
      <c r="F78" s="164">
        <v>5154</v>
      </c>
    </row>
    <row r="79" spans="1:6" x14ac:dyDescent="0.2">
      <c r="A79" s="74">
        <v>750</v>
      </c>
      <c r="B79" s="74">
        <v>559.66999999999996</v>
      </c>
      <c r="C79" s="60" t="s">
        <v>176</v>
      </c>
      <c r="D79" s="62">
        <v>45408</v>
      </c>
      <c r="E79" s="163" t="s">
        <v>307</v>
      </c>
      <c r="F79" s="164">
        <v>5158</v>
      </c>
    </row>
    <row r="80" spans="1:6" x14ac:dyDescent="0.2">
      <c r="A80" s="74">
        <v>750</v>
      </c>
      <c r="B80" s="89">
        <v>582.66999999999996</v>
      </c>
      <c r="C80" s="60" t="s">
        <v>176</v>
      </c>
      <c r="D80" s="62">
        <v>45415</v>
      </c>
      <c r="E80" s="62" t="s">
        <v>308</v>
      </c>
      <c r="F80" s="90">
        <v>5162</v>
      </c>
    </row>
    <row r="81" spans="1:6" x14ac:dyDescent="0.2">
      <c r="A81" s="74">
        <v>750</v>
      </c>
      <c r="B81" s="89">
        <v>582.66</v>
      </c>
      <c r="C81" s="60" t="s">
        <v>176</v>
      </c>
      <c r="D81" s="62">
        <v>45422</v>
      </c>
      <c r="E81" s="62" t="s">
        <v>309</v>
      </c>
      <c r="F81" s="90">
        <v>5166</v>
      </c>
    </row>
    <row r="82" spans="1:6" x14ac:dyDescent="0.2">
      <c r="A82" s="74">
        <v>750</v>
      </c>
      <c r="B82" s="89">
        <v>582.66999999999996</v>
      </c>
      <c r="C82" s="60" t="s">
        <v>176</v>
      </c>
      <c r="D82" s="62">
        <v>45429</v>
      </c>
      <c r="E82" s="62" t="s">
        <v>310</v>
      </c>
      <c r="F82" s="90">
        <v>5170</v>
      </c>
    </row>
    <row r="83" spans="1:6" x14ac:dyDescent="0.2">
      <c r="A83" s="74">
        <v>750</v>
      </c>
      <c r="B83" s="89">
        <v>582.66</v>
      </c>
      <c r="C83" s="60" t="s">
        <v>176</v>
      </c>
      <c r="D83" s="62">
        <v>45436</v>
      </c>
      <c r="E83" s="62" t="s">
        <v>311</v>
      </c>
      <c r="F83" s="90">
        <v>5174</v>
      </c>
    </row>
    <row r="84" spans="1:6" x14ac:dyDescent="0.2">
      <c r="A84" s="74">
        <v>750</v>
      </c>
      <c r="B84" s="74">
        <v>582.66999999999996</v>
      </c>
      <c r="C84" s="60" t="s">
        <v>176</v>
      </c>
      <c r="D84" s="62">
        <v>45443</v>
      </c>
      <c r="E84" s="163" t="s">
        <v>312</v>
      </c>
      <c r="F84" s="91">
        <v>5178</v>
      </c>
    </row>
    <row r="85" spans="1:6" x14ac:dyDescent="0.2">
      <c r="A85" s="74">
        <v>750</v>
      </c>
      <c r="B85" s="74">
        <v>582.66</v>
      </c>
      <c r="C85" s="60" t="s">
        <v>176</v>
      </c>
      <c r="D85" s="62">
        <v>45450</v>
      </c>
      <c r="E85" s="163" t="s">
        <v>350</v>
      </c>
      <c r="F85" s="91">
        <v>5182</v>
      </c>
    </row>
    <row r="86" spans="1:6" x14ac:dyDescent="0.2">
      <c r="A86" s="74">
        <v>750</v>
      </c>
      <c r="B86" s="74">
        <v>582.66999999999996</v>
      </c>
      <c r="C86" s="60" t="s">
        <v>176</v>
      </c>
      <c r="D86" s="62">
        <v>45457</v>
      </c>
      <c r="E86" s="163" t="s">
        <v>314</v>
      </c>
      <c r="F86" s="91">
        <v>5186</v>
      </c>
    </row>
    <row r="87" spans="1:6" x14ac:dyDescent="0.2">
      <c r="A87" s="74">
        <v>750</v>
      </c>
      <c r="B87" s="74">
        <v>582.66</v>
      </c>
      <c r="C87" s="60" t="s">
        <v>176</v>
      </c>
      <c r="D87" s="62">
        <v>45464</v>
      </c>
      <c r="E87" s="163" t="s">
        <v>315</v>
      </c>
      <c r="F87" s="91">
        <v>5190</v>
      </c>
    </row>
    <row r="88" spans="1:6" x14ac:dyDescent="0.2">
      <c r="A88" s="89">
        <v>750</v>
      </c>
      <c r="B88" s="89">
        <v>582.66999999999996</v>
      </c>
      <c r="C88" s="60" t="s">
        <v>176</v>
      </c>
      <c r="D88" s="62">
        <v>45471</v>
      </c>
      <c r="E88" s="62" t="s">
        <v>316</v>
      </c>
      <c r="F88" s="90">
        <v>5194</v>
      </c>
    </row>
    <row r="89" spans="1:6" x14ac:dyDescent="0.2">
      <c r="A89" s="89">
        <v>750</v>
      </c>
      <c r="B89" s="89">
        <v>582.66</v>
      </c>
      <c r="C89" s="60" t="s">
        <v>176</v>
      </c>
      <c r="D89" s="62">
        <v>45478</v>
      </c>
      <c r="E89" s="62" t="s">
        <v>317</v>
      </c>
      <c r="F89" s="90">
        <v>5198</v>
      </c>
    </row>
    <row r="90" spans="1:6" x14ac:dyDescent="0.2">
      <c r="A90" s="89">
        <v>750</v>
      </c>
      <c r="B90" s="89">
        <v>582.66999999999996</v>
      </c>
      <c r="C90" s="60" t="s">
        <v>176</v>
      </c>
      <c r="D90" s="62">
        <v>45485</v>
      </c>
      <c r="E90" s="62" t="s">
        <v>318</v>
      </c>
      <c r="F90" s="90">
        <v>5202</v>
      </c>
    </row>
    <row r="91" spans="1:6" x14ac:dyDescent="0.2">
      <c r="A91" s="89">
        <v>750</v>
      </c>
      <c r="B91" s="89">
        <v>583.78</v>
      </c>
      <c r="C91" s="60" t="s">
        <v>176</v>
      </c>
      <c r="D91" s="62">
        <v>45492</v>
      </c>
      <c r="E91" s="62" t="s">
        <v>351</v>
      </c>
      <c r="F91" s="90">
        <v>5206</v>
      </c>
    </row>
    <row r="92" spans="1:6" x14ac:dyDescent="0.2">
      <c r="A92" s="89">
        <v>750</v>
      </c>
      <c r="B92" s="89">
        <v>583.79</v>
      </c>
      <c r="C92" s="60" t="s">
        <v>176</v>
      </c>
      <c r="D92" s="62">
        <v>45499</v>
      </c>
      <c r="E92" s="62" t="s">
        <v>320</v>
      </c>
      <c r="F92" s="90">
        <v>5210</v>
      </c>
    </row>
    <row r="93" spans="1:6" x14ac:dyDescent="0.2">
      <c r="A93" s="89">
        <v>750</v>
      </c>
      <c r="B93" s="89">
        <v>583.78</v>
      </c>
      <c r="C93" s="60" t="s">
        <v>176</v>
      </c>
      <c r="D93" s="93">
        <v>45506</v>
      </c>
      <c r="E93" s="93" t="s">
        <v>321</v>
      </c>
      <c r="F93" s="90">
        <v>5214</v>
      </c>
    </row>
    <row r="94" spans="1:6" x14ac:dyDescent="0.2">
      <c r="A94" s="89">
        <v>750</v>
      </c>
      <c r="B94" s="89">
        <v>583.79</v>
      </c>
      <c r="C94" s="60" t="s">
        <v>176</v>
      </c>
      <c r="D94" s="93">
        <v>45513</v>
      </c>
      <c r="E94" s="93" t="s">
        <v>322</v>
      </c>
      <c r="F94" s="90">
        <v>5218</v>
      </c>
    </row>
    <row r="95" spans="1:6" x14ac:dyDescent="0.2">
      <c r="A95" s="89">
        <v>750</v>
      </c>
      <c r="B95" s="89">
        <v>583.78</v>
      </c>
      <c r="C95" s="60" t="s">
        <v>176</v>
      </c>
      <c r="D95" s="93">
        <v>45520</v>
      </c>
      <c r="E95" s="93" t="s">
        <v>323</v>
      </c>
      <c r="F95" s="90">
        <v>5222</v>
      </c>
    </row>
    <row r="96" spans="1:6" x14ac:dyDescent="0.2">
      <c r="A96" s="89">
        <v>750</v>
      </c>
      <c r="B96" s="89">
        <v>583.79</v>
      </c>
      <c r="C96" s="60" t="s">
        <v>176</v>
      </c>
      <c r="D96" s="62">
        <v>45527</v>
      </c>
      <c r="E96" s="62" t="s">
        <v>324</v>
      </c>
      <c r="F96" s="90">
        <v>5226</v>
      </c>
    </row>
    <row r="97" spans="1:6" x14ac:dyDescent="0.2">
      <c r="A97" s="89">
        <v>750</v>
      </c>
      <c r="B97" s="89">
        <v>583.78</v>
      </c>
      <c r="C97" s="60" t="s">
        <v>176</v>
      </c>
      <c r="D97" s="62">
        <v>45534</v>
      </c>
      <c r="E97" s="62" t="s">
        <v>325</v>
      </c>
      <c r="F97" s="90">
        <v>5230</v>
      </c>
    </row>
    <row r="98" spans="1:6" x14ac:dyDescent="0.2">
      <c r="A98" s="89">
        <v>750</v>
      </c>
      <c r="B98" s="89">
        <v>583.79</v>
      </c>
      <c r="C98" s="60" t="s">
        <v>176</v>
      </c>
      <c r="D98" s="62">
        <v>45541</v>
      </c>
      <c r="E98" s="62" t="s">
        <v>326</v>
      </c>
      <c r="F98" s="90">
        <v>5234</v>
      </c>
    </row>
    <row r="99" spans="1:6" x14ac:dyDescent="0.2">
      <c r="A99" s="89">
        <v>750</v>
      </c>
      <c r="B99" s="89">
        <v>583.78</v>
      </c>
      <c r="C99" s="60" t="s">
        <v>176</v>
      </c>
      <c r="D99" s="62">
        <v>45548</v>
      </c>
      <c r="E99" s="62" t="s">
        <v>327</v>
      </c>
      <c r="F99" s="90">
        <v>5238</v>
      </c>
    </row>
    <row r="100" spans="1:6" x14ac:dyDescent="0.2">
      <c r="A100" s="89">
        <v>750</v>
      </c>
      <c r="B100" s="89">
        <v>583.79</v>
      </c>
      <c r="C100" s="60" t="s">
        <v>176</v>
      </c>
      <c r="D100" s="62">
        <v>45555</v>
      </c>
      <c r="E100" s="62" t="s">
        <v>328</v>
      </c>
      <c r="F100" s="90">
        <v>5242</v>
      </c>
    </row>
    <row r="101" spans="1:6" x14ac:dyDescent="0.2">
      <c r="A101" s="89">
        <v>750</v>
      </c>
      <c r="B101" s="89">
        <v>583.78</v>
      </c>
      <c r="C101" s="60" t="s">
        <v>176</v>
      </c>
      <c r="D101" s="62">
        <v>45562</v>
      </c>
      <c r="E101" s="62" t="s">
        <v>329</v>
      </c>
      <c r="F101" s="90">
        <v>5246</v>
      </c>
    </row>
    <row r="102" spans="1:6" x14ac:dyDescent="0.2">
      <c r="A102" s="89">
        <v>750</v>
      </c>
      <c r="B102" s="89">
        <v>583.79</v>
      </c>
      <c r="C102" s="60" t="s">
        <v>176</v>
      </c>
      <c r="D102" s="62">
        <v>45569</v>
      </c>
      <c r="E102" s="62" t="s">
        <v>330</v>
      </c>
      <c r="F102" s="90">
        <v>5250</v>
      </c>
    </row>
    <row r="103" spans="1:6" x14ac:dyDescent="0.2">
      <c r="A103" s="89">
        <v>750</v>
      </c>
      <c r="B103" s="89">
        <v>583.78</v>
      </c>
      <c r="C103" s="60" t="s">
        <v>176</v>
      </c>
      <c r="D103" s="62">
        <v>45576</v>
      </c>
      <c r="E103" s="62" t="s">
        <v>331</v>
      </c>
      <c r="F103" s="90">
        <v>5253</v>
      </c>
    </row>
    <row r="104" spans="1:6" x14ac:dyDescent="0.2">
      <c r="A104" s="89">
        <v>750</v>
      </c>
      <c r="B104" s="89">
        <v>583.79</v>
      </c>
      <c r="C104" s="60" t="s">
        <v>176</v>
      </c>
      <c r="D104" s="62">
        <v>45583</v>
      </c>
      <c r="E104" s="62" t="s">
        <v>332</v>
      </c>
      <c r="F104" s="90">
        <v>5256</v>
      </c>
    </row>
    <row r="105" spans="1:6" x14ac:dyDescent="0.2">
      <c r="A105" s="89">
        <v>750</v>
      </c>
      <c r="B105" s="89">
        <v>583.78</v>
      </c>
      <c r="C105" s="60" t="s">
        <v>176</v>
      </c>
      <c r="D105" s="62">
        <v>45590</v>
      </c>
      <c r="E105" s="62" t="s">
        <v>333</v>
      </c>
      <c r="F105" s="90">
        <v>5259</v>
      </c>
    </row>
    <row r="106" spans="1:6" x14ac:dyDescent="0.2">
      <c r="A106" s="89">
        <v>750</v>
      </c>
      <c r="B106" s="89">
        <v>583.79</v>
      </c>
      <c r="C106" s="60" t="s">
        <v>176</v>
      </c>
      <c r="D106" s="62">
        <v>45597</v>
      </c>
      <c r="E106" s="62" t="s">
        <v>334</v>
      </c>
      <c r="F106" s="90">
        <v>5262</v>
      </c>
    </row>
    <row r="107" spans="1:6" x14ac:dyDescent="0.2">
      <c r="A107" s="89">
        <v>750</v>
      </c>
      <c r="B107" s="89">
        <v>583.78</v>
      </c>
      <c r="C107" s="60" t="s">
        <v>176</v>
      </c>
      <c r="D107" s="62">
        <v>45604</v>
      </c>
      <c r="E107" s="62" t="s">
        <v>335</v>
      </c>
      <c r="F107" s="90">
        <v>5265</v>
      </c>
    </row>
    <row r="108" spans="1:6" x14ac:dyDescent="0.2">
      <c r="A108" s="89">
        <v>750</v>
      </c>
      <c r="B108" s="89">
        <v>583.79</v>
      </c>
      <c r="C108" s="60" t="s">
        <v>176</v>
      </c>
      <c r="D108" s="62">
        <v>45611</v>
      </c>
      <c r="E108" s="62" t="s">
        <v>336</v>
      </c>
      <c r="F108" s="90">
        <v>5268</v>
      </c>
    </row>
    <row r="109" spans="1:6" x14ac:dyDescent="0.2">
      <c r="A109" s="89">
        <v>750</v>
      </c>
      <c r="B109" s="89">
        <v>583.78</v>
      </c>
      <c r="C109" s="60" t="s">
        <v>176</v>
      </c>
      <c r="D109" s="62">
        <v>45618</v>
      </c>
      <c r="E109" s="62" t="s">
        <v>352</v>
      </c>
      <c r="F109" s="90">
        <v>5271</v>
      </c>
    </row>
    <row r="110" spans="1:6" x14ac:dyDescent="0.2">
      <c r="A110" s="89">
        <v>750</v>
      </c>
      <c r="B110" s="89">
        <v>583.79</v>
      </c>
      <c r="C110" s="60" t="s">
        <v>176</v>
      </c>
      <c r="D110" s="62">
        <v>45625</v>
      </c>
      <c r="E110" s="62" t="s">
        <v>338</v>
      </c>
      <c r="F110" s="90">
        <v>5274</v>
      </c>
    </row>
    <row r="111" spans="1:6" x14ac:dyDescent="0.2">
      <c r="A111" s="92">
        <v>225</v>
      </c>
      <c r="B111" s="89">
        <v>117.24</v>
      </c>
      <c r="C111" s="60" t="s">
        <v>176</v>
      </c>
      <c r="D111" s="62">
        <v>45632</v>
      </c>
      <c r="E111" s="62" t="s">
        <v>353</v>
      </c>
      <c r="F111" s="90">
        <v>5277</v>
      </c>
    </row>
    <row r="112" spans="1:6" x14ac:dyDescent="0.2">
      <c r="A112" s="92"/>
      <c r="B112" s="92"/>
      <c r="C112" s="60"/>
      <c r="D112" s="62"/>
      <c r="E112" s="62"/>
      <c r="F112" s="90"/>
    </row>
    <row r="113" spans="1:6" x14ac:dyDescent="0.2">
      <c r="A113" s="92"/>
      <c r="B113" s="92"/>
      <c r="C113" s="60"/>
      <c r="D113" s="62"/>
      <c r="E113" s="62"/>
      <c r="F113" s="90"/>
    </row>
    <row r="114" spans="1:6" x14ac:dyDescent="0.2">
      <c r="A114" s="92"/>
      <c r="B114" s="92"/>
      <c r="C114" s="60"/>
      <c r="D114" s="62"/>
      <c r="E114" s="62"/>
      <c r="F114" s="90"/>
    </row>
    <row r="115" spans="1:6" x14ac:dyDescent="0.2">
      <c r="A115" s="75">
        <f>SUM(A64+A65+A66+A67+A68+A69+A70+A71+A72+A73+A74+A75+A76+A77+A78+A79+A80+A81+A82+A83+A84+A85+A86+A87+A88+A89+A90+A91+A92+A93+A94+A95+A96+A97+A98+A99+A100+A101+A102+A103+A104+A105+A106+A107+A108+A109+A110+A111)</f>
        <v>35475</v>
      </c>
      <c r="B115" s="75">
        <f>SUM(B64:B114)</f>
        <v>27672.1</v>
      </c>
      <c r="C115" s="65"/>
      <c r="D115" s="66" t="s">
        <v>284</v>
      </c>
      <c r="E115" s="66"/>
      <c r="F115" s="76">
        <v>39000</v>
      </c>
    </row>
    <row r="116" spans="1:6" x14ac:dyDescent="0.2">
      <c r="A116" s="68" t="s">
        <v>285</v>
      </c>
      <c r="B116" s="68"/>
      <c r="C116" s="68"/>
      <c r="D116" s="69">
        <f>SUM(F115-A115)</f>
        <v>3525</v>
      </c>
      <c r="E116" s="69"/>
      <c r="F116" s="82"/>
    </row>
    <row r="118" spans="1:6" x14ac:dyDescent="0.2">
      <c r="A118" s="70" t="s">
        <v>354</v>
      </c>
      <c r="B118" s="70" t="s">
        <v>355</v>
      </c>
      <c r="C118" s="94"/>
      <c r="D118" s="71"/>
      <c r="E118" s="71"/>
      <c r="F118" s="72"/>
    </row>
    <row r="119" spans="1:6" x14ac:dyDescent="0.2">
      <c r="A119" s="70" t="s">
        <v>288</v>
      </c>
      <c r="B119" s="70" t="s">
        <v>289</v>
      </c>
      <c r="C119" s="70" t="s">
        <v>290</v>
      </c>
      <c r="D119" s="71" t="s">
        <v>89</v>
      </c>
      <c r="E119" s="71" t="s">
        <v>291</v>
      </c>
      <c r="F119" s="73" t="s">
        <v>345</v>
      </c>
    </row>
    <row r="120" spans="1:6" x14ac:dyDescent="0.2">
      <c r="A120" s="74">
        <v>1115.3800000000001</v>
      </c>
      <c r="B120" s="74">
        <v>904.84</v>
      </c>
      <c r="C120" s="74" t="s">
        <v>356</v>
      </c>
      <c r="D120" s="62">
        <v>45303</v>
      </c>
      <c r="E120" s="163" t="s">
        <v>294</v>
      </c>
      <c r="F120" s="164">
        <v>5100</v>
      </c>
    </row>
    <row r="121" spans="1:6" x14ac:dyDescent="0.2">
      <c r="A121" s="74">
        <v>1115.3800000000001</v>
      </c>
      <c r="B121" s="74">
        <v>904.86</v>
      </c>
      <c r="C121" s="74" t="s">
        <v>356</v>
      </c>
      <c r="D121" s="62">
        <v>45310</v>
      </c>
      <c r="E121" s="163" t="s">
        <v>295</v>
      </c>
      <c r="F121" s="164">
        <v>5104</v>
      </c>
    </row>
    <row r="122" spans="1:6" x14ac:dyDescent="0.2">
      <c r="A122" s="74">
        <v>1115.3800000000001</v>
      </c>
      <c r="B122" s="74">
        <v>904.86</v>
      </c>
      <c r="C122" s="74" t="s">
        <v>356</v>
      </c>
      <c r="D122" s="62">
        <v>45317</v>
      </c>
      <c r="E122" s="163" t="s">
        <v>346</v>
      </c>
      <c r="F122" s="164">
        <v>5107</v>
      </c>
    </row>
    <row r="123" spans="1:6" x14ac:dyDescent="0.2">
      <c r="A123" s="74">
        <v>1115.3800000000001</v>
      </c>
      <c r="B123" s="74">
        <v>904.84</v>
      </c>
      <c r="C123" s="74" t="s">
        <v>356</v>
      </c>
      <c r="D123" s="62">
        <v>45324</v>
      </c>
      <c r="E123" s="163" t="s">
        <v>347</v>
      </c>
      <c r="F123" s="164">
        <v>5110</v>
      </c>
    </row>
    <row r="124" spans="1:6" x14ac:dyDescent="0.2">
      <c r="A124" s="74">
        <v>1115.3800000000001</v>
      </c>
      <c r="B124" s="74">
        <v>904.86</v>
      </c>
      <c r="C124" s="74" t="s">
        <v>356</v>
      </c>
      <c r="D124" s="62">
        <v>45331</v>
      </c>
      <c r="E124" s="163" t="s">
        <v>296</v>
      </c>
      <c r="F124" s="164">
        <v>5115</v>
      </c>
    </row>
    <row r="125" spans="1:6" x14ac:dyDescent="0.2">
      <c r="A125" s="74">
        <v>1115.3800000000001</v>
      </c>
      <c r="B125" s="74">
        <v>904.86</v>
      </c>
      <c r="C125" s="74" t="s">
        <v>356</v>
      </c>
      <c r="D125" s="62">
        <v>45338</v>
      </c>
      <c r="E125" s="163" t="s">
        <v>297</v>
      </c>
      <c r="F125" s="164">
        <v>5119</v>
      </c>
    </row>
    <row r="126" spans="1:6" x14ac:dyDescent="0.2">
      <c r="A126" s="74">
        <v>1115.3800000000001</v>
      </c>
      <c r="B126" s="74">
        <v>904.85</v>
      </c>
      <c r="C126" s="74" t="s">
        <v>356</v>
      </c>
      <c r="D126" s="62">
        <v>45345</v>
      </c>
      <c r="E126" s="163" t="s">
        <v>298</v>
      </c>
      <c r="F126" s="166">
        <v>5123</v>
      </c>
    </row>
    <row r="127" spans="1:6" x14ac:dyDescent="0.2">
      <c r="A127" s="74">
        <v>1115.3800000000001</v>
      </c>
      <c r="B127" s="74">
        <v>904.85</v>
      </c>
      <c r="C127" s="74" t="s">
        <v>356</v>
      </c>
      <c r="D127" s="62">
        <v>45352</v>
      </c>
      <c r="E127" s="163" t="s">
        <v>299</v>
      </c>
      <c r="F127" s="164">
        <v>5127</v>
      </c>
    </row>
    <row r="128" spans="1:6" x14ac:dyDescent="0.2">
      <c r="A128" s="74">
        <v>1115.3800000000001</v>
      </c>
      <c r="B128" s="74">
        <v>904.85</v>
      </c>
      <c r="C128" s="74" t="s">
        <v>356</v>
      </c>
      <c r="D128" s="62">
        <v>45359</v>
      </c>
      <c r="E128" s="163" t="s">
        <v>348</v>
      </c>
      <c r="F128" s="164">
        <v>5131</v>
      </c>
    </row>
    <row r="129" spans="1:6" x14ac:dyDescent="0.2">
      <c r="A129" s="74">
        <v>1115.3800000000001</v>
      </c>
      <c r="B129" s="74">
        <v>904.86</v>
      </c>
      <c r="C129" s="74" t="s">
        <v>356</v>
      </c>
      <c r="D129" s="62">
        <v>45366</v>
      </c>
      <c r="E129" s="163" t="s">
        <v>301</v>
      </c>
      <c r="F129" s="164">
        <v>5135</v>
      </c>
    </row>
    <row r="130" spans="1:6" x14ac:dyDescent="0.2">
      <c r="A130" s="74">
        <v>1115.3800000000001</v>
      </c>
      <c r="B130" s="74">
        <v>904.85</v>
      </c>
      <c r="C130" s="74" t="s">
        <v>356</v>
      </c>
      <c r="D130" s="62">
        <v>45373</v>
      </c>
      <c r="E130" s="163" t="s">
        <v>302</v>
      </c>
      <c r="F130" s="164">
        <v>5139</v>
      </c>
    </row>
    <row r="131" spans="1:6" x14ac:dyDescent="0.2">
      <c r="A131" s="74">
        <v>1115.3800000000001</v>
      </c>
      <c r="B131" s="74">
        <v>904.85</v>
      </c>
      <c r="C131" s="74" t="s">
        <v>356</v>
      </c>
      <c r="D131" s="62">
        <v>45380</v>
      </c>
      <c r="E131" s="163" t="s">
        <v>303</v>
      </c>
      <c r="F131" s="164">
        <v>5143</v>
      </c>
    </row>
    <row r="132" spans="1:6" x14ac:dyDescent="0.2">
      <c r="A132" s="74">
        <v>1115.3800000000001</v>
      </c>
      <c r="B132" s="89">
        <v>904.86</v>
      </c>
      <c r="C132" s="74" t="s">
        <v>356</v>
      </c>
      <c r="D132" s="62">
        <v>45387</v>
      </c>
      <c r="E132" s="163" t="s">
        <v>304</v>
      </c>
      <c r="F132" s="90">
        <v>5147</v>
      </c>
    </row>
    <row r="133" spans="1:6" x14ac:dyDescent="0.2">
      <c r="A133" s="74">
        <v>1115.3800000000001</v>
      </c>
      <c r="B133" s="89">
        <v>903.76</v>
      </c>
      <c r="C133" s="74" t="s">
        <v>356</v>
      </c>
      <c r="D133" s="62">
        <v>45394</v>
      </c>
      <c r="E133" s="62" t="s">
        <v>349</v>
      </c>
      <c r="F133" s="90">
        <v>5151</v>
      </c>
    </row>
    <row r="134" spans="1:6" x14ac:dyDescent="0.2">
      <c r="A134" s="74">
        <v>1115.3800000000001</v>
      </c>
      <c r="B134" s="74">
        <v>903.76</v>
      </c>
      <c r="C134" s="60" t="s">
        <v>356</v>
      </c>
      <c r="D134" s="62">
        <v>45401</v>
      </c>
      <c r="E134" s="163" t="s">
        <v>306</v>
      </c>
      <c r="F134" s="164">
        <v>5155</v>
      </c>
    </row>
    <row r="135" spans="1:6" x14ac:dyDescent="0.2">
      <c r="A135" s="74">
        <v>1115.3800000000001</v>
      </c>
      <c r="B135" s="74">
        <v>903.77</v>
      </c>
      <c r="C135" s="60" t="s">
        <v>356</v>
      </c>
      <c r="D135" s="62">
        <v>45408</v>
      </c>
      <c r="E135" s="163" t="s">
        <v>307</v>
      </c>
      <c r="F135" s="164">
        <v>5159</v>
      </c>
    </row>
    <row r="136" spans="1:6" x14ac:dyDescent="0.2">
      <c r="A136" s="74">
        <v>1115.3800000000001</v>
      </c>
      <c r="B136" s="89">
        <v>903.75</v>
      </c>
      <c r="C136" s="74" t="s">
        <v>356</v>
      </c>
      <c r="D136" s="62">
        <v>45415</v>
      </c>
      <c r="E136" s="62" t="s">
        <v>308</v>
      </c>
      <c r="F136" s="90">
        <v>5163</v>
      </c>
    </row>
    <row r="137" spans="1:6" x14ac:dyDescent="0.2">
      <c r="A137" s="74">
        <v>1115.3800000000001</v>
      </c>
      <c r="B137" s="89">
        <v>903.75</v>
      </c>
      <c r="C137" s="74" t="s">
        <v>356</v>
      </c>
      <c r="D137" s="62">
        <v>45422</v>
      </c>
      <c r="E137" s="62" t="s">
        <v>309</v>
      </c>
      <c r="F137" s="90">
        <v>5167</v>
      </c>
    </row>
    <row r="138" spans="1:6" x14ac:dyDescent="0.2">
      <c r="A138" s="74">
        <v>1115.3800000000001</v>
      </c>
      <c r="B138" s="89">
        <v>903.77</v>
      </c>
      <c r="C138" s="60" t="s">
        <v>356</v>
      </c>
      <c r="D138" s="62">
        <v>45429</v>
      </c>
      <c r="E138" s="62" t="s">
        <v>310</v>
      </c>
      <c r="F138" s="90">
        <v>5171</v>
      </c>
    </row>
    <row r="139" spans="1:6" x14ac:dyDescent="0.2">
      <c r="A139" s="74">
        <v>1115.3800000000001</v>
      </c>
      <c r="B139" s="89">
        <v>903.77</v>
      </c>
      <c r="C139" s="60" t="s">
        <v>356</v>
      </c>
      <c r="D139" s="62">
        <v>45436</v>
      </c>
      <c r="E139" s="62" t="s">
        <v>311</v>
      </c>
      <c r="F139" s="90">
        <v>5175</v>
      </c>
    </row>
    <row r="140" spans="1:6" x14ac:dyDescent="0.2">
      <c r="A140" s="74">
        <v>1115.3800000000001</v>
      </c>
      <c r="B140" s="74">
        <v>903.75</v>
      </c>
      <c r="C140" s="60" t="s">
        <v>356</v>
      </c>
      <c r="D140" s="62">
        <v>45443</v>
      </c>
      <c r="E140" s="163" t="s">
        <v>312</v>
      </c>
      <c r="F140" s="91">
        <v>5179</v>
      </c>
    </row>
    <row r="141" spans="1:6" x14ac:dyDescent="0.2">
      <c r="A141" s="74">
        <v>1115.3800000000001</v>
      </c>
      <c r="B141" s="74">
        <v>903.77</v>
      </c>
      <c r="C141" s="60" t="s">
        <v>356</v>
      </c>
      <c r="D141" s="62">
        <v>45450</v>
      </c>
      <c r="E141" s="163" t="s">
        <v>350</v>
      </c>
      <c r="F141" s="91">
        <v>5183</v>
      </c>
    </row>
    <row r="142" spans="1:6" x14ac:dyDescent="0.2">
      <c r="A142" s="74">
        <v>1115.3800000000001</v>
      </c>
      <c r="B142" s="74">
        <v>903.76</v>
      </c>
      <c r="C142" s="60" t="s">
        <v>356</v>
      </c>
      <c r="D142" s="62">
        <v>45457</v>
      </c>
      <c r="E142" s="163" t="s">
        <v>314</v>
      </c>
      <c r="F142" s="91">
        <v>5187</v>
      </c>
    </row>
    <row r="143" spans="1:6" x14ac:dyDescent="0.2">
      <c r="A143" s="74">
        <v>1115.3800000000001</v>
      </c>
      <c r="B143" s="74">
        <v>903.76</v>
      </c>
      <c r="C143" s="60" t="s">
        <v>356</v>
      </c>
      <c r="D143" s="62">
        <v>45464</v>
      </c>
      <c r="E143" s="163" t="s">
        <v>315</v>
      </c>
      <c r="F143" s="91">
        <v>5191</v>
      </c>
    </row>
    <row r="144" spans="1:6" x14ac:dyDescent="0.2">
      <c r="A144" s="89">
        <v>1115.3800000000001</v>
      </c>
      <c r="B144" s="89">
        <v>903.77</v>
      </c>
      <c r="C144" s="74" t="s">
        <v>356</v>
      </c>
      <c r="D144" s="62">
        <v>45471</v>
      </c>
      <c r="E144" s="62" t="s">
        <v>316</v>
      </c>
      <c r="F144" s="90">
        <v>5195</v>
      </c>
    </row>
    <row r="145" spans="1:7" x14ac:dyDescent="0.2">
      <c r="A145" s="89">
        <v>1115.3800000000001</v>
      </c>
      <c r="B145" s="89">
        <v>903.76</v>
      </c>
      <c r="C145" s="74" t="s">
        <v>356</v>
      </c>
      <c r="D145" s="62">
        <v>45478</v>
      </c>
      <c r="E145" s="62" t="s">
        <v>317</v>
      </c>
      <c r="F145" s="90">
        <v>5199</v>
      </c>
    </row>
    <row r="146" spans="1:7" x14ac:dyDescent="0.2">
      <c r="A146" s="89">
        <v>1115.3800000000001</v>
      </c>
      <c r="B146" s="89">
        <v>903.77</v>
      </c>
      <c r="C146" s="74" t="s">
        <v>356</v>
      </c>
      <c r="D146" s="62">
        <v>45485</v>
      </c>
      <c r="E146" s="62" t="s">
        <v>318</v>
      </c>
      <c r="F146" s="90">
        <v>5203</v>
      </c>
    </row>
    <row r="147" spans="1:7" x14ac:dyDescent="0.2">
      <c r="A147" s="89">
        <v>1115.3800000000001</v>
      </c>
      <c r="B147" s="89">
        <v>903.76</v>
      </c>
      <c r="C147" s="74" t="s">
        <v>356</v>
      </c>
      <c r="D147" s="62">
        <v>45492</v>
      </c>
      <c r="E147" s="62" t="s">
        <v>351</v>
      </c>
      <c r="F147" s="90">
        <v>5207</v>
      </c>
    </row>
    <row r="148" spans="1:7" x14ac:dyDescent="0.2">
      <c r="A148" s="89">
        <v>1115.3800000000001</v>
      </c>
      <c r="B148" s="89">
        <v>903.76</v>
      </c>
      <c r="C148" s="74" t="s">
        <v>356</v>
      </c>
      <c r="D148" s="62">
        <v>45499</v>
      </c>
      <c r="E148" s="62" t="s">
        <v>320</v>
      </c>
      <c r="F148" s="90">
        <v>5211</v>
      </c>
    </row>
    <row r="149" spans="1:7" x14ac:dyDescent="0.2">
      <c r="A149" s="89">
        <v>1115.3800000000001</v>
      </c>
      <c r="B149" s="74">
        <v>903.77</v>
      </c>
      <c r="C149" s="74" t="s">
        <v>356</v>
      </c>
      <c r="D149" s="93">
        <v>45506</v>
      </c>
      <c r="E149" s="93" t="s">
        <v>321</v>
      </c>
      <c r="F149" s="91">
        <v>5215</v>
      </c>
    </row>
    <row r="150" spans="1:7" x14ac:dyDescent="0.2">
      <c r="A150" s="89">
        <v>1115.3800000000001</v>
      </c>
      <c r="B150" s="74">
        <v>903.76</v>
      </c>
      <c r="C150" s="74" t="s">
        <v>356</v>
      </c>
      <c r="D150" s="93">
        <v>45513</v>
      </c>
      <c r="E150" s="93" t="s">
        <v>322</v>
      </c>
      <c r="F150" s="91">
        <v>5219</v>
      </c>
    </row>
    <row r="151" spans="1:7" x14ac:dyDescent="0.2">
      <c r="A151" s="89">
        <v>1115.3800000000001</v>
      </c>
      <c r="B151" s="74">
        <v>903.76</v>
      </c>
      <c r="C151" s="74" t="s">
        <v>356</v>
      </c>
      <c r="D151" s="93">
        <v>45520</v>
      </c>
      <c r="E151" s="93" t="s">
        <v>323</v>
      </c>
      <c r="F151" s="91">
        <v>5223</v>
      </c>
    </row>
    <row r="152" spans="1:7" x14ac:dyDescent="0.2">
      <c r="A152" s="89">
        <v>1115.3800000000001</v>
      </c>
      <c r="B152" s="74">
        <v>903.77</v>
      </c>
      <c r="C152" s="74" t="s">
        <v>356</v>
      </c>
      <c r="D152" s="62">
        <v>45527</v>
      </c>
      <c r="E152" s="62" t="s">
        <v>324</v>
      </c>
      <c r="F152" s="90">
        <v>5227</v>
      </c>
    </row>
    <row r="153" spans="1:7" x14ac:dyDescent="0.2">
      <c r="A153" s="89">
        <v>1115.3800000000001</v>
      </c>
      <c r="B153" s="74">
        <v>903.76</v>
      </c>
      <c r="C153" s="74" t="s">
        <v>356</v>
      </c>
      <c r="D153" s="62">
        <v>45534</v>
      </c>
      <c r="E153" s="62" t="s">
        <v>325</v>
      </c>
      <c r="F153" s="90">
        <v>5231</v>
      </c>
    </row>
    <row r="154" spans="1:7" x14ac:dyDescent="0.2">
      <c r="A154" s="89">
        <v>1115.3800000000001</v>
      </c>
      <c r="B154" s="74">
        <v>903.76</v>
      </c>
      <c r="C154" s="59" t="s">
        <v>356</v>
      </c>
      <c r="D154" s="62">
        <v>45541</v>
      </c>
      <c r="E154" s="62" t="s">
        <v>326</v>
      </c>
      <c r="F154" s="90">
        <v>5235</v>
      </c>
    </row>
    <row r="155" spans="1:7" x14ac:dyDescent="0.2">
      <c r="A155" s="89">
        <v>1115.3800000000001</v>
      </c>
      <c r="B155" s="74">
        <v>903.77</v>
      </c>
      <c r="C155" s="59" t="s">
        <v>356</v>
      </c>
      <c r="D155" s="62">
        <v>45548</v>
      </c>
      <c r="E155" s="62" t="s">
        <v>327</v>
      </c>
      <c r="F155" s="90">
        <v>5239</v>
      </c>
    </row>
    <row r="156" spans="1:7" x14ac:dyDescent="0.2">
      <c r="A156" s="89">
        <v>1115.3800000000001</v>
      </c>
      <c r="B156" s="74">
        <v>903.76</v>
      </c>
      <c r="C156" s="59" t="s">
        <v>356</v>
      </c>
      <c r="D156" s="62">
        <v>45555</v>
      </c>
      <c r="E156" s="62" t="s">
        <v>328</v>
      </c>
      <c r="F156" s="90">
        <v>5243</v>
      </c>
    </row>
    <row r="157" spans="1:7" ht="48" x14ac:dyDescent="0.2">
      <c r="A157" s="89">
        <v>1784.32</v>
      </c>
      <c r="B157" s="95">
        <v>1521.53</v>
      </c>
      <c r="C157" s="167" t="s">
        <v>357</v>
      </c>
      <c r="D157" s="62">
        <v>45562</v>
      </c>
      <c r="E157" s="62" t="s">
        <v>329</v>
      </c>
      <c r="F157" s="90">
        <v>5247</v>
      </c>
      <c r="G157" s="162"/>
    </row>
    <row r="158" spans="1:7" x14ac:dyDescent="0.2">
      <c r="A158" s="89"/>
      <c r="B158" s="95"/>
      <c r="C158" s="59"/>
      <c r="D158" s="62"/>
      <c r="E158" s="62"/>
      <c r="F158" s="90"/>
      <c r="G158" s="81"/>
    </row>
    <row r="159" spans="1:7" x14ac:dyDescent="0.2">
      <c r="A159" s="89"/>
      <c r="B159" s="95"/>
      <c r="C159" s="59"/>
      <c r="D159" s="62"/>
      <c r="E159" s="62"/>
      <c r="F159" s="90"/>
      <c r="G159" s="81"/>
    </row>
    <row r="160" spans="1:7" x14ac:dyDescent="0.2">
      <c r="A160" s="89"/>
      <c r="B160" s="95"/>
      <c r="C160" s="59"/>
      <c r="D160" s="62"/>
      <c r="E160" s="62"/>
      <c r="F160" s="90"/>
    </row>
    <row r="161" spans="1:6" x14ac:dyDescent="0.2">
      <c r="A161" s="75">
        <f>SUM(A120+A121+A122+A123+A124+A125+A126+A127+A128+A129+A130+A131+A132+A133+A134+A135+A136+A137+A138+A139+A140+A141+A142+A143+A144+A145+A146+A147+A148+A149+A150+A151+A152+A153+A154+A155+A156+A157)</f>
        <v>43053.380000000005</v>
      </c>
      <c r="B161" s="75">
        <f>SUM(B120:B160)</f>
        <v>34974.919999999991</v>
      </c>
      <c r="C161" s="65"/>
      <c r="D161" s="66" t="s">
        <v>284</v>
      </c>
      <c r="E161" s="66"/>
      <c r="F161" s="76">
        <v>58000</v>
      </c>
    </row>
    <row r="162" spans="1:6" x14ac:dyDescent="0.2">
      <c r="A162" s="68" t="s">
        <v>285</v>
      </c>
      <c r="B162" s="68"/>
      <c r="C162" s="68"/>
      <c r="D162" s="69">
        <f>SUM(F161-A161)</f>
        <v>14946.619999999995</v>
      </c>
      <c r="E162" s="69"/>
      <c r="F162" s="82"/>
    </row>
    <row r="164" spans="1:6" x14ac:dyDescent="0.2">
      <c r="A164" s="70" t="s">
        <v>358</v>
      </c>
      <c r="B164" s="70" t="s">
        <v>359</v>
      </c>
      <c r="C164" s="94"/>
      <c r="D164" s="71"/>
      <c r="E164" s="71"/>
      <c r="F164" s="72"/>
    </row>
    <row r="165" spans="1:6" x14ac:dyDescent="0.2">
      <c r="A165" s="70" t="s">
        <v>288</v>
      </c>
      <c r="B165" s="70" t="s">
        <v>289</v>
      </c>
      <c r="C165" s="70" t="s">
        <v>290</v>
      </c>
      <c r="D165" s="71" t="s">
        <v>89</v>
      </c>
      <c r="E165" s="71" t="s">
        <v>291</v>
      </c>
      <c r="F165" s="73" t="s">
        <v>345</v>
      </c>
    </row>
    <row r="166" spans="1:6" x14ac:dyDescent="0.2">
      <c r="A166" s="74">
        <v>1442.31</v>
      </c>
      <c r="B166" s="74">
        <v>1108.49</v>
      </c>
      <c r="C166" s="74" t="s">
        <v>166</v>
      </c>
      <c r="D166" s="62">
        <v>45303</v>
      </c>
      <c r="E166" s="163" t="s">
        <v>294</v>
      </c>
      <c r="F166" s="90">
        <v>5098</v>
      </c>
    </row>
    <row r="167" spans="1:6" x14ac:dyDescent="0.2">
      <c r="A167" s="74">
        <v>1442.31</v>
      </c>
      <c r="B167" s="74">
        <v>1108.51</v>
      </c>
      <c r="C167" s="74" t="s">
        <v>166</v>
      </c>
      <c r="D167" s="62">
        <v>45310</v>
      </c>
      <c r="E167" s="163" t="s">
        <v>295</v>
      </c>
      <c r="F167" s="90">
        <v>5102</v>
      </c>
    </row>
    <row r="168" spans="1:6" x14ac:dyDescent="0.2">
      <c r="A168" s="74">
        <v>1442.31</v>
      </c>
      <c r="B168" s="74">
        <v>1108.51</v>
      </c>
      <c r="C168" s="74" t="s">
        <v>166</v>
      </c>
      <c r="D168" s="62">
        <v>45317</v>
      </c>
      <c r="E168" s="163" t="s">
        <v>346</v>
      </c>
      <c r="F168" s="90">
        <v>5105</v>
      </c>
    </row>
    <row r="169" spans="1:6" x14ac:dyDescent="0.2">
      <c r="A169" s="74">
        <v>1442.31</v>
      </c>
      <c r="B169" s="74">
        <v>1108.49</v>
      </c>
      <c r="C169" s="74" t="s">
        <v>166</v>
      </c>
      <c r="D169" s="62">
        <v>45324</v>
      </c>
      <c r="E169" s="163" t="s">
        <v>347</v>
      </c>
      <c r="F169" s="90">
        <v>5108</v>
      </c>
    </row>
    <row r="170" spans="1:6" x14ac:dyDescent="0.2">
      <c r="A170" s="74">
        <v>1442.31</v>
      </c>
      <c r="B170" s="74">
        <v>1108.51</v>
      </c>
      <c r="C170" s="74" t="s">
        <v>166</v>
      </c>
      <c r="D170" s="62">
        <v>45331</v>
      </c>
      <c r="E170" s="163" t="s">
        <v>296</v>
      </c>
      <c r="F170" s="90">
        <v>5113</v>
      </c>
    </row>
    <row r="171" spans="1:6" x14ac:dyDescent="0.2">
      <c r="A171" s="74">
        <v>1442.31</v>
      </c>
      <c r="B171" s="74">
        <v>1108.51</v>
      </c>
      <c r="C171" s="74" t="s">
        <v>166</v>
      </c>
      <c r="D171" s="62">
        <v>45338</v>
      </c>
      <c r="E171" s="163" t="s">
        <v>297</v>
      </c>
      <c r="F171" s="90">
        <v>5117</v>
      </c>
    </row>
    <row r="172" spans="1:6" x14ac:dyDescent="0.2">
      <c r="A172" s="74">
        <v>1442.31</v>
      </c>
      <c r="B172" s="74">
        <v>1108.49</v>
      </c>
      <c r="C172" s="74" t="s">
        <v>166</v>
      </c>
      <c r="D172" s="62">
        <v>45345</v>
      </c>
      <c r="E172" s="163" t="s">
        <v>298</v>
      </c>
      <c r="F172" s="90">
        <v>5121</v>
      </c>
    </row>
    <row r="173" spans="1:6" x14ac:dyDescent="0.2">
      <c r="A173" s="74">
        <v>1442.31</v>
      </c>
      <c r="B173" s="74">
        <v>1108.51</v>
      </c>
      <c r="C173" s="74" t="s">
        <v>166</v>
      </c>
      <c r="D173" s="62">
        <v>45352</v>
      </c>
      <c r="E173" s="163" t="s">
        <v>299</v>
      </c>
      <c r="F173" s="164">
        <v>5125</v>
      </c>
    </row>
    <row r="174" spans="1:6" x14ac:dyDescent="0.2">
      <c r="A174" s="74">
        <v>1442.31</v>
      </c>
      <c r="B174" s="74">
        <v>1108.51</v>
      </c>
      <c r="C174" s="74" t="s">
        <v>166</v>
      </c>
      <c r="D174" s="62">
        <v>45359</v>
      </c>
      <c r="E174" s="163" t="s">
        <v>348</v>
      </c>
      <c r="F174" s="164">
        <v>5129</v>
      </c>
    </row>
    <row r="175" spans="1:6" x14ac:dyDescent="0.2">
      <c r="A175" s="74">
        <v>1442.31</v>
      </c>
      <c r="B175" s="74">
        <v>1108.49</v>
      </c>
      <c r="C175" s="74" t="s">
        <v>166</v>
      </c>
      <c r="D175" s="62">
        <v>45366</v>
      </c>
      <c r="E175" s="163" t="s">
        <v>301</v>
      </c>
      <c r="F175" s="164">
        <v>5133</v>
      </c>
    </row>
    <row r="176" spans="1:6" x14ac:dyDescent="0.2">
      <c r="A176" s="74">
        <v>1442.31</v>
      </c>
      <c r="B176" s="74">
        <v>1108.51</v>
      </c>
      <c r="C176" s="74" t="s">
        <v>166</v>
      </c>
      <c r="D176" s="62">
        <v>45373</v>
      </c>
      <c r="E176" s="163" t="s">
        <v>302</v>
      </c>
      <c r="F176" s="164">
        <v>5137</v>
      </c>
    </row>
    <row r="177" spans="1:6" x14ac:dyDescent="0.2">
      <c r="A177" s="74">
        <v>1442.31</v>
      </c>
      <c r="B177" s="74">
        <v>1108.5</v>
      </c>
      <c r="C177" s="74" t="s">
        <v>166</v>
      </c>
      <c r="D177" s="62">
        <v>45380</v>
      </c>
      <c r="E177" s="163" t="s">
        <v>303</v>
      </c>
      <c r="F177" s="164">
        <v>5141</v>
      </c>
    </row>
    <row r="178" spans="1:6" x14ac:dyDescent="0.2">
      <c r="A178" s="74">
        <v>1442.31</v>
      </c>
      <c r="B178" s="74">
        <v>1108.5</v>
      </c>
      <c r="C178" s="74" t="s">
        <v>166</v>
      </c>
      <c r="D178" s="62">
        <v>45387</v>
      </c>
      <c r="E178" s="163" t="s">
        <v>304</v>
      </c>
      <c r="F178" s="165">
        <v>5145</v>
      </c>
    </row>
    <row r="179" spans="1:6" x14ac:dyDescent="0.2">
      <c r="A179" s="74">
        <v>1442.31</v>
      </c>
      <c r="B179" s="74">
        <v>1108.51</v>
      </c>
      <c r="C179" s="74" t="s">
        <v>166</v>
      </c>
      <c r="D179" s="62">
        <v>45394</v>
      </c>
      <c r="E179" s="62" t="s">
        <v>349</v>
      </c>
      <c r="F179" s="90">
        <v>5149</v>
      </c>
    </row>
    <row r="180" spans="1:6" x14ac:dyDescent="0.2">
      <c r="A180" s="74">
        <v>1442.31</v>
      </c>
      <c r="B180" s="74">
        <v>1108.5</v>
      </c>
      <c r="C180" s="60" t="s">
        <v>166</v>
      </c>
      <c r="D180" s="62">
        <v>45401</v>
      </c>
      <c r="E180" s="163" t="s">
        <v>306</v>
      </c>
      <c r="F180" s="164">
        <v>5153</v>
      </c>
    </row>
    <row r="181" spans="1:6" x14ac:dyDescent="0.2">
      <c r="A181" s="74">
        <v>1442.31</v>
      </c>
      <c r="B181" s="74">
        <v>1106.43</v>
      </c>
      <c r="C181" s="60" t="s">
        <v>166</v>
      </c>
      <c r="D181" s="62">
        <v>45408</v>
      </c>
      <c r="E181" s="163" t="s">
        <v>307</v>
      </c>
      <c r="F181" s="164">
        <v>5157</v>
      </c>
    </row>
    <row r="182" spans="1:6" x14ac:dyDescent="0.2">
      <c r="A182" s="74">
        <v>1442.31</v>
      </c>
      <c r="B182" s="74">
        <v>1107.98</v>
      </c>
      <c r="C182" s="74" t="s">
        <v>166</v>
      </c>
      <c r="D182" s="62">
        <v>45415</v>
      </c>
      <c r="E182" s="62" t="s">
        <v>308</v>
      </c>
      <c r="F182" s="90">
        <v>5161</v>
      </c>
    </row>
    <row r="183" spans="1:6" x14ac:dyDescent="0.2">
      <c r="A183" s="74">
        <v>1442.31</v>
      </c>
      <c r="B183" s="74">
        <v>1107.98</v>
      </c>
      <c r="C183" s="74" t="s">
        <v>166</v>
      </c>
      <c r="D183" s="62">
        <v>45422</v>
      </c>
      <c r="E183" s="62" t="s">
        <v>309</v>
      </c>
      <c r="F183" s="90">
        <v>5165</v>
      </c>
    </row>
    <row r="184" spans="1:6" x14ac:dyDescent="0.2">
      <c r="A184" s="74">
        <v>1442.31</v>
      </c>
      <c r="B184" s="74">
        <v>1107.99</v>
      </c>
      <c r="C184" s="60" t="s">
        <v>166</v>
      </c>
      <c r="D184" s="62">
        <v>45429</v>
      </c>
      <c r="E184" s="62" t="s">
        <v>310</v>
      </c>
      <c r="F184" s="90">
        <v>5169</v>
      </c>
    </row>
    <row r="185" spans="1:6" x14ac:dyDescent="0.2">
      <c r="A185" s="74">
        <v>1442.31</v>
      </c>
      <c r="B185" s="74">
        <v>1107.98</v>
      </c>
      <c r="C185" s="60" t="s">
        <v>166</v>
      </c>
      <c r="D185" s="62">
        <v>45436</v>
      </c>
      <c r="E185" s="62" t="s">
        <v>311</v>
      </c>
      <c r="F185" s="90">
        <v>5173</v>
      </c>
    </row>
    <row r="186" spans="1:6" x14ac:dyDescent="0.2">
      <c r="A186" s="74">
        <v>1442.31</v>
      </c>
      <c r="B186" s="74">
        <v>1107.98</v>
      </c>
      <c r="C186" s="60" t="s">
        <v>166</v>
      </c>
      <c r="D186" s="62">
        <v>45443</v>
      </c>
      <c r="E186" s="163" t="s">
        <v>312</v>
      </c>
      <c r="F186" s="91">
        <v>5177</v>
      </c>
    </row>
    <row r="187" spans="1:6" x14ac:dyDescent="0.2">
      <c r="A187" s="74">
        <v>1442.31</v>
      </c>
      <c r="B187" s="74">
        <v>1107.99</v>
      </c>
      <c r="C187" s="60" t="s">
        <v>166</v>
      </c>
      <c r="D187" s="62">
        <v>45450</v>
      </c>
      <c r="E187" s="163" t="s">
        <v>350</v>
      </c>
      <c r="F187" s="91">
        <v>5181</v>
      </c>
    </row>
    <row r="188" spans="1:6" x14ac:dyDescent="0.2">
      <c r="A188" s="74">
        <v>1442.31</v>
      </c>
      <c r="B188" s="74">
        <v>1107.98</v>
      </c>
      <c r="C188" s="60" t="s">
        <v>166</v>
      </c>
      <c r="D188" s="62">
        <v>45457</v>
      </c>
      <c r="E188" s="163" t="s">
        <v>314</v>
      </c>
      <c r="F188" s="91">
        <v>5185</v>
      </c>
    </row>
    <row r="189" spans="1:6" x14ac:dyDescent="0.2">
      <c r="A189" s="74">
        <v>1442.31</v>
      </c>
      <c r="B189" s="74">
        <v>1107.98</v>
      </c>
      <c r="C189" s="60" t="s">
        <v>166</v>
      </c>
      <c r="D189" s="62">
        <v>45464</v>
      </c>
      <c r="E189" s="163" t="s">
        <v>315</v>
      </c>
      <c r="F189" s="91">
        <v>5189</v>
      </c>
    </row>
    <row r="190" spans="1:6" x14ac:dyDescent="0.2">
      <c r="A190" s="74">
        <v>1442.31</v>
      </c>
      <c r="B190" s="74">
        <v>1107.99</v>
      </c>
      <c r="C190" s="74" t="s">
        <v>166</v>
      </c>
      <c r="D190" s="62">
        <v>45471</v>
      </c>
      <c r="E190" s="62" t="s">
        <v>316</v>
      </c>
      <c r="F190" s="90">
        <v>5193</v>
      </c>
    </row>
    <row r="191" spans="1:6" x14ac:dyDescent="0.2">
      <c r="A191" s="74">
        <v>1442.31</v>
      </c>
      <c r="B191" s="74">
        <v>1107.98</v>
      </c>
      <c r="C191" s="74" t="s">
        <v>166</v>
      </c>
      <c r="D191" s="62">
        <v>45478</v>
      </c>
      <c r="E191" s="62" t="s">
        <v>317</v>
      </c>
      <c r="F191" s="90">
        <v>5197</v>
      </c>
    </row>
    <row r="192" spans="1:6" x14ac:dyDescent="0.2">
      <c r="A192" s="74">
        <v>1442.31</v>
      </c>
      <c r="B192" s="74">
        <v>1107.98</v>
      </c>
      <c r="C192" s="74" t="s">
        <v>166</v>
      </c>
      <c r="D192" s="62">
        <v>45485</v>
      </c>
      <c r="E192" s="62" t="s">
        <v>318</v>
      </c>
      <c r="F192" s="90">
        <v>5201</v>
      </c>
    </row>
    <row r="193" spans="1:6" x14ac:dyDescent="0.2">
      <c r="A193" s="74">
        <v>1442.31</v>
      </c>
      <c r="B193" s="74">
        <v>1112.58</v>
      </c>
      <c r="C193" s="74" t="s">
        <v>166</v>
      </c>
      <c r="D193" s="62">
        <v>45492</v>
      </c>
      <c r="E193" s="62" t="s">
        <v>351</v>
      </c>
      <c r="F193" s="90">
        <v>5205</v>
      </c>
    </row>
    <row r="194" spans="1:6" x14ac:dyDescent="0.2">
      <c r="A194" s="74">
        <v>1442.31</v>
      </c>
      <c r="B194" s="74">
        <v>1112.57</v>
      </c>
      <c r="C194" s="74" t="s">
        <v>166</v>
      </c>
      <c r="D194" s="62">
        <v>45499</v>
      </c>
      <c r="E194" s="62" t="s">
        <v>320</v>
      </c>
      <c r="F194" s="90">
        <v>5209</v>
      </c>
    </row>
    <row r="195" spans="1:6" x14ac:dyDescent="0.2">
      <c r="A195" s="74">
        <v>1442.31</v>
      </c>
      <c r="B195" s="74">
        <v>1112.57</v>
      </c>
      <c r="C195" s="74" t="s">
        <v>166</v>
      </c>
      <c r="D195" s="93">
        <v>45506</v>
      </c>
      <c r="E195" s="93" t="s">
        <v>321</v>
      </c>
      <c r="F195" s="91">
        <v>5213</v>
      </c>
    </row>
    <row r="196" spans="1:6" x14ac:dyDescent="0.2">
      <c r="A196" s="74">
        <v>1442.31</v>
      </c>
      <c r="B196" s="74">
        <v>1112.58</v>
      </c>
      <c r="C196" s="74" t="s">
        <v>166</v>
      </c>
      <c r="D196" s="93">
        <v>45513</v>
      </c>
      <c r="E196" s="93" t="s">
        <v>322</v>
      </c>
      <c r="F196" s="91">
        <v>5217</v>
      </c>
    </row>
    <row r="197" spans="1:6" x14ac:dyDescent="0.2">
      <c r="A197" s="74">
        <v>1442.31</v>
      </c>
      <c r="B197" s="74">
        <v>1112.56</v>
      </c>
      <c r="C197" s="74" t="s">
        <v>166</v>
      </c>
      <c r="D197" s="93">
        <v>45520</v>
      </c>
      <c r="E197" s="93" t="s">
        <v>323</v>
      </c>
      <c r="F197" s="91">
        <v>5221</v>
      </c>
    </row>
    <row r="198" spans="1:6" x14ac:dyDescent="0.2">
      <c r="A198" s="74">
        <v>1442.31</v>
      </c>
      <c r="B198" s="74">
        <v>1112.58</v>
      </c>
      <c r="C198" s="74" t="s">
        <v>166</v>
      </c>
      <c r="D198" s="62">
        <v>45527</v>
      </c>
      <c r="E198" s="62" t="s">
        <v>324</v>
      </c>
      <c r="F198" s="90">
        <v>5225</v>
      </c>
    </row>
    <row r="199" spans="1:6" x14ac:dyDescent="0.2">
      <c r="A199" s="74">
        <v>1442.31</v>
      </c>
      <c r="B199" s="74">
        <v>1112.58</v>
      </c>
      <c r="C199" s="74" t="s">
        <v>166</v>
      </c>
      <c r="D199" s="62">
        <v>45534</v>
      </c>
      <c r="E199" s="62" t="s">
        <v>325</v>
      </c>
      <c r="F199" s="90">
        <v>5229</v>
      </c>
    </row>
    <row r="200" spans="1:6" x14ac:dyDescent="0.2">
      <c r="A200" s="74">
        <v>1442.31</v>
      </c>
      <c r="B200" s="74">
        <v>1112.56</v>
      </c>
      <c r="C200" s="74" t="s">
        <v>166</v>
      </c>
      <c r="D200" s="62">
        <v>45541</v>
      </c>
      <c r="E200" s="62" t="s">
        <v>326</v>
      </c>
      <c r="F200" s="90">
        <v>5233</v>
      </c>
    </row>
    <row r="201" spans="1:6" x14ac:dyDescent="0.2">
      <c r="A201" s="74">
        <v>1442.31</v>
      </c>
      <c r="B201" s="74">
        <v>1112.58</v>
      </c>
      <c r="C201" s="74" t="s">
        <v>166</v>
      </c>
      <c r="D201" s="62">
        <v>45548</v>
      </c>
      <c r="E201" s="62" t="s">
        <v>327</v>
      </c>
      <c r="F201" s="90">
        <v>5237</v>
      </c>
    </row>
    <row r="202" spans="1:6" x14ac:dyDescent="0.2">
      <c r="A202" s="74">
        <v>1442.31</v>
      </c>
      <c r="B202" s="74">
        <v>1112.58</v>
      </c>
      <c r="C202" s="74" t="s">
        <v>166</v>
      </c>
      <c r="D202" s="62">
        <v>45555</v>
      </c>
      <c r="E202" s="62" t="s">
        <v>328</v>
      </c>
      <c r="F202" s="90">
        <v>5241</v>
      </c>
    </row>
    <row r="203" spans="1:6" x14ac:dyDescent="0.2">
      <c r="A203" s="74">
        <v>1442.31</v>
      </c>
      <c r="B203" s="74">
        <v>1112.56</v>
      </c>
      <c r="C203" s="74" t="s">
        <v>166</v>
      </c>
      <c r="D203" s="62">
        <v>45562</v>
      </c>
      <c r="E203" s="62" t="s">
        <v>329</v>
      </c>
      <c r="F203" s="90">
        <v>5245</v>
      </c>
    </row>
    <row r="204" spans="1:6" x14ac:dyDescent="0.2">
      <c r="A204" s="74">
        <v>1442.31</v>
      </c>
      <c r="B204" s="74">
        <v>1112.58</v>
      </c>
      <c r="C204" s="74" t="s">
        <v>166</v>
      </c>
      <c r="D204" s="62">
        <v>45569</v>
      </c>
      <c r="E204" s="62" t="s">
        <v>330</v>
      </c>
      <c r="F204" s="90">
        <v>5249</v>
      </c>
    </row>
    <row r="205" spans="1:6" x14ac:dyDescent="0.2">
      <c r="A205" s="74">
        <v>1442.31</v>
      </c>
      <c r="B205" s="74">
        <v>1112.58</v>
      </c>
      <c r="C205" s="74" t="s">
        <v>166</v>
      </c>
      <c r="D205" s="62">
        <v>45576</v>
      </c>
      <c r="E205" s="62" t="s">
        <v>331</v>
      </c>
      <c r="F205" s="90">
        <v>5252</v>
      </c>
    </row>
    <row r="206" spans="1:6" x14ac:dyDescent="0.2">
      <c r="A206" s="74">
        <v>1442.31</v>
      </c>
      <c r="B206" s="74">
        <v>1112.56</v>
      </c>
      <c r="C206" s="74" t="s">
        <v>166</v>
      </c>
      <c r="D206" s="62">
        <v>45583</v>
      </c>
      <c r="E206" s="62" t="s">
        <v>332</v>
      </c>
      <c r="F206" s="90">
        <v>5255</v>
      </c>
    </row>
    <row r="207" spans="1:6" x14ac:dyDescent="0.2">
      <c r="A207" s="74">
        <v>1442.31</v>
      </c>
      <c r="B207" s="74">
        <v>1112.58</v>
      </c>
      <c r="C207" s="74" t="s">
        <v>166</v>
      </c>
      <c r="D207" s="62">
        <v>45590</v>
      </c>
      <c r="E207" s="62" t="s">
        <v>333</v>
      </c>
      <c r="F207" s="90">
        <v>5258</v>
      </c>
    </row>
    <row r="208" spans="1:6" x14ac:dyDescent="0.2">
      <c r="A208" s="74">
        <v>1442.31</v>
      </c>
      <c r="B208" s="74">
        <v>1112.58</v>
      </c>
      <c r="C208" s="74" t="s">
        <v>166</v>
      </c>
      <c r="D208" s="62">
        <v>45597</v>
      </c>
      <c r="E208" s="62" t="s">
        <v>334</v>
      </c>
      <c r="F208" s="90">
        <v>5261</v>
      </c>
    </row>
    <row r="209" spans="1:6" x14ac:dyDescent="0.2">
      <c r="A209" s="74">
        <v>1442.31</v>
      </c>
      <c r="B209" s="74">
        <v>1112.57</v>
      </c>
      <c r="C209" s="74" t="s">
        <v>166</v>
      </c>
      <c r="D209" s="62">
        <v>45604</v>
      </c>
      <c r="E209" s="62" t="s">
        <v>335</v>
      </c>
      <c r="F209" s="90">
        <v>5264</v>
      </c>
    </row>
    <row r="210" spans="1:6" x14ac:dyDescent="0.2">
      <c r="A210" s="74">
        <v>1442.31</v>
      </c>
      <c r="B210" s="74">
        <v>1112.57</v>
      </c>
      <c r="C210" s="74" t="s">
        <v>166</v>
      </c>
      <c r="D210" s="62">
        <v>111354</v>
      </c>
      <c r="E210" s="62" t="s">
        <v>336</v>
      </c>
      <c r="F210" s="90">
        <v>5267</v>
      </c>
    </row>
    <row r="211" spans="1:6" x14ac:dyDescent="0.2">
      <c r="A211" s="74">
        <v>1442.31</v>
      </c>
      <c r="B211" s="74">
        <v>1112.58</v>
      </c>
      <c r="C211" s="74" t="s">
        <v>166</v>
      </c>
      <c r="D211" s="62">
        <v>45618</v>
      </c>
      <c r="E211" s="62" t="s">
        <v>352</v>
      </c>
      <c r="F211" s="90">
        <v>5270</v>
      </c>
    </row>
    <row r="212" spans="1:6" x14ac:dyDescent="0.2">
      <c r="A212" s="74">
        <v>1442.31</v>
      </c>
      <c r="B212" s="74">
        <v>1112.57</v>
      </c>
      <c r="C212" s="74" t="s">
        <v>166</v>
      </c>
      <c r="D212" s="62">
        <v>45625</v>
      </c>
      <c r="E212" s="62" t="s">
        <v>338</v>
      </c>
      <c r="F212" s="90">
        <v>5273</v>
      </c>
    </row>
    <row r="213" spans="1:6" x14ac:dyDescent="0.2">
      <c r="A213" s="74">
        <v>1442.31</v>
      </c>
      <c r="B213" s="74">
        <v>1112.57</v>
      </c>
      <c r="C213" s="74" t="s">
        <v>166</v>
      </c>
      <c r="D213" s="62">
        <v>45632</v>
      </c>
      <c r="E213" s="62" t="s">
        <v>353</v>
      </c>
      <c r="F213" s="90">
        <v>5276</v>
      </c>
    </row>
    <row r="214" spans="1:6" x14ac:dyDescent="0.2">
      <c r="A214" s="74">
        <v>1442.31</v>
      </c>
      <c r="B214" s="74">
        <v>1112.58</v>
      </c>
      <c r="C214" s="74" t="s">
        <v>166</v>
      </c>
      <c r="D214" s="62">
        <v>45639</v>
      </c>
      <c r="E214" s="93" t="s">
        <v>340</v>
      </c>
      <c r="F214" s="90">
        <v>5279</v>
      </c>
    </row>
    <row r="215" spans="1:6" x14ac:dyDescent="0.2">
      <c r="A215" s="74">
        <v>1442.31</v>
      </c>
      <c r="B215" s="74">
        <v>1112.57</v>
      </c>
      <c r="C215" s="74" t="s">
        <v>166</v>
      </c>
      <c r="D215" s="62">
        <v>45646</v>
      </c>
      <c r="E215" s="93" t="s">
        <v>341</v>
      </c>
      <c r="F215" s="90">
        <v>5281</v>
      </c>
    </row>
    <row r="216" spans="1:6" x14ac:dyDescent="0.2">
      <c r="A216" s="74">
        <v>1442.31</v>
      </c>
      <c r="B216" s="74">
        <v>1112.57</v>
      </c>
      <c r="C216" s="74" t="s">
        <v>166</v>
      </c>
      <c r="D216" s="62">
        <v>45653</v>
      </c>
      <c r="E216" s="93" t="s">
        <v>342</v>
      </c>
      <c r="F216" s="90">
        <v>5283</v>
      </c>
    </row>
    <row r="217" spans="1:6" x14ac:dyDescent="0.2">
      <c r="A217" s="74">
        <v>1442.31</v>
      </c>
      <c r="B217" s="74">
        <v>1116.95</v>
      </c>
      <c r="C217" s="74" t="s">
        <v>166</v>
      </c>
      <c r="D217" s="62">
        <v>45660</v>
      </c>
      <c r="E217" s="93" t="s">
        <v>343</v>
      </c>
      <c r="F217" s="90">
        <v>5285</v>
      </c>
    </row>
    <row r="218" spans="1:6" x14ac:dyDescent="0.2">
      <c r="A218" s="74"/>
      <c r="B218" s="74"/>
      <c r="C218" s="74"/>
      <c r="D218" s="62"/>
      <c r="E218" s="62"/>
      <c r="F218" s="90"/>
    </row>
    <row r="219" spans="1:6" x14ac:dyDescent="0.2">
      <c r="A219" s="74"/>
      <c r="B219" s="74"/>
      <c r="C219" s="74"/>
      <c r="D219" s="62"/>
      <c r="E219" s="62"/>
      <c r="F219" s="90"/>
    </row>
    <row r="220" spans="1:6" x14ac:dyDescent="0.2">
      <c r="A220" s="74"/>
      <c r="B220" s="74"/>
      <c r="C220" s="74"/>
      <c r="D220" s="62"/>
      <c r="E220" s="62"/>
      <c r="F220" s="90"/>
    </row>
    <row r="221" spans="1:6" x14ac:dyDescent="0.2">
      <c r="A221" s="75">
        <f>SUM(A166:A217)</f>
        <v>75000.119999999952</v>
      </c>
      <c r="B221" s="75">
        <f>SUM(B166:B217)</f>
        <v>57740.490000000005</v>
      </c>
      <c r="C221" s="65"/>
      <c r="D221" s="66" t="s">
        <v>284</v>
      </c>
      <c r="E221" s="66"/>
      <c r="F221" s="76">
        <v>75000</v>
      </c>
    </row>
    <row r="222" spans="1:6" x14ac:dyDescent="0.2">
      <c r="A222" s="68" t="s">
        <v>285</v>
      </c>
      <c r="B222" s="68"/>
      <c r="C222" s="68"/>
      <c r="D222" s="69">
        <f>SUM(F221-A221)</f>
        <v>-0.11999999995168764</v>
      </c>
      <c r="E222" s="69"/>
      <c r="F222" s="82"/>
    </row>
  </sheetData>
  <pageMargins left="0.7" right="0.7" top="0.75" bottom="0.75" header="0.3" footer="0.3"/>
  <pageSetup orientation="landscape"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BBFB-ED22-434E-B402-B745E8446F32}">
  <dimension ref="A1:D18"/>
  <sheetViews>
    <sheetView workbookViewId="0">
      <selection activeCell="C10" sqref="C10"/>
    </sheetView>
  </sheetViews>
  <sheetFormatPr baseColWidth="10" defaultColWidth="8.83203125" defaultRowHeight="15" x14ac:dyDescent="0.2"/>
  <cols>
    <col min="1" max="1" width="17.5" customWidth="1"/>
    <col min="2" max="2" width="27.1640625" customWidth="1"/>
    <col min="3" max="3" width="49" customWidth="1"/>
    <col min="4" max="4" width="12.6640625" customWidth="1"/>
  </cols>
  <sheetData>
    <row r="1" spans="1:4" x14ac:dyDescent="0.2">
      <c r="A1" s="57" t="s">
        <v>150</v>
      </c>
      <c r="B1" s="57" t="s">
        <v>151</v>
      </c>
      <c r="C1" s="57"/>
      <c r="D1" s="121"/>
    </row>
    <row r="2" spans="1:4" x14ac:dyDescent="0.2">
      <c r="A2" s="57"/>
      <c r="B2" s="57" t="s">
        <v>93</v>
      </c>
      <c r="C2" s="57" t="s">
        <v>98</v>
      </c>
      <c r="D2" s="57" t="s">
        <v>89</v>
      </c>
    </row>
    <row r="3" spans="1:4" ht="32" x14ac:dyDescent="0.2">
      <c r="A3" s="59">
        <v>9667.27</v>
      </c>
      <c r="B3" s="59" t="s">
        <v>420</v>
      </c>
      <c r="C3" s="61" t="s">
        <v>421</v>
      </c>
      <c r="D3" s="62">
        <v>45391</v>
      </c>
    </row>
    <row r="4" spans="1:4" ht="16" x14ac:dyDescent="0.2">
      <c r="A4" s="59">
        <v>9667.27</v>
      </c>
      <c r="B4" s="59" t="s">
        <v>422</v>
      </c>
      <c r="C4" s="61" t="s">
        <v>423</v>
      </c>
      <c r="D4" s="62">
        <v>45391</v>
      </c>
    </row>
    <row r="5" spans="1:4" ht="16" x14ac:dyDescent="0.2">
      <c r="A5" s="59">
        <v>9667.27</v>
      </c>
      <c r="B5" s="59" t="s">
        <v>424</v>
      </c>
      <c r="C5" s="61" t="s">
        <v>425</v>
      </c>
      <c r="D5" s="62">
        <v>45391</v>
      </c>
    </row>
    <row r="6" spans="1:4" ht="16" x14ac:dyDescent="0.2">
      <c r="A6" s="59">
        <v>9667.27</v>
      </c>
      <c r="B6" s="59" t="s">
        <v>426</v>
      </c>
      <c r="C6" s="61" t="s">
        <v>427</v>
      </c>
      <c r="D6" s="62">
        <v>45421</v>
      </c>
    </row>
    <row r="7" spans="1:4" ht="16" x14ac:dyDescent="0.2">
      <c r="A7" s="59">
        <v>9667.27</v>
      </c>
      <c r="B7" s="59" t="s">
        <v>428</v>
      </c>
      <c r="C7" s="61" t="s">
        <v>429</v>
      </c>
      <c r="D7" s="62">
        <v>45453</v>
      </c>
    </row>
    <row r="8" spans="1:4" ht="16" x14ac:dyDescent="0.2">
      <c r="A8" s="59">
        <v>9667.27</v>
      </c>
      <c r="B8" s="59" t="s">
        <v>430</v>
      </c>
      <c r="C8" s="61" t="s">
        <v>431</v>
      </c>
      <c r="D8" s="62">
        <v>45480</v>
      </c>
    </row>
    <row r="9" spans="1:4" ht="16" x14ac:dyDescent="0.2">
      <c r="A9" s="104">
        <v>9667.27</v>
      </c>
      <c r="B9" s="104" t="s">
        <v>432</v>
      </c>
      <c r="C9" s="61" t="s">
        <v>433</v>
      </c>
      <c r="D9" s="39">
        <v>45510</v>
      </c>
    </row>
    <row r="10" spans="1:4" ht="32" x14ac:dyDescent="0.2">
      <c r="A10" s="59">
        <v>9667.27</v>
      </c>
      <c r="B10" s="59" t="s">
        <v>434</v>
      </c>
      <c r="C10" s="61" t="s">
        <v>435</v>
      </c>
      <c r="D10" s="62">
        <v>45549</v>
      </c>
    </row>
    <row r="11" spans="1:4" ht="16" x14ac:dyDescent="0.2">
      <c r="A11" s="59">
        <v>9667.27</v>
      </c>
      <c r="B11" s="59" t="s">
        <v>152</v>
      </c>
      <c r="C11" s="61" t="s">
        <v>153</v>
      </c>
      <c r="D11" s="62">
        <v>45579</v>
      </c>
    </row>
    <row r="12" spans="1:4" ht="32" x14ac:dyDescent="0.2">
      <c r="A12" s="59">
        <v>9667.27</v>
      </c>
      <c r="B12" s="59" t="s">
        <v>154</v>
      </c>
      <c r="C12" s="61" t="s">
        <v>155</v>
      </c>
      <c r="D12" s="62">
        <v>45610</v>
      </c>
    </row>
    <row r="13" spans="1:4" ht="32" x14ac:dyDescent="0.2">
      <c r="A13" s="190">
        <v>9667.27</v>
      </c>
      <c r="B13" s="106" t="s">
        <v>156</v>
      </c>
      <c r="C13" s="205" t="s">
        <v>157</v>
      </c>
      <c r="D13" s="206">
        <v>45640</v>
      </c>
    </row>
    <row r="14" spans="1:4" x14ac:dyDescent="0.2">
      <c r="A14" s="59"/>
      <c r="B14" s="59"/>
      <c r="C14" s="61"/>
      <c r="D14" s="62"/>
    </row>
    <row r="15" spans="1:4" x14ac:dyDescent="0.2">
      <c r="A15" s="59"/>
      <c r="B15" s="59"/>
      <c r="C15" s="61"/>
      <c r="D15" s="62"/>
    </row>
    <row r="16" spans="1:4" x14ac:dyDescent="0.2">
      <c r="A16" s="59"/>
      <c r="B16" s="59"/>
      <c r="C16" s="61"/>
      <c r="D16" s="128"/>
    </row>
    <row r="17" spans="1:4" x14ac:dyDescent="0.2">
      <c r="A17" s="122">
        <f>SUM(A3:A16)</f>
        <v>106339.97000000003</v>
      </c>
      <c r="B17" s="122"/>
      <c r="C17" s="123" t="s">
        <v>284</v>
      </c>
      <c r="D17" s="129">
        <v>106340</v>
      </c>
    </row>
    <row r="18" spans="1:4" x14ac:dyDescent="0.2">
      <c r="A18" s="68" t="s">
        <v>285</v>
      </c>
      <c r="B18" s="68"/>
      <c r="C18" s="69">
        <f>SUM(D17-A17)</f>
        <v>2.9999999969732016E-2</v>
      </c>
      <c r="D18" s="68"/>
    </row>
  </sheetData>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0C97-1147-4449-B67D-01CEA5A4DFF7}">
  <dimension ref="A1:D6"/>
  <sheetViews>
    <sheetView workbookViewId="0">
      <selection activeCell="A3" sqref="A3:XFD3"/>
    </sheetView>
  </sheetViews>
  <sheetFormatPr baseColWidth="10" defaultColWidth="8.83203125" defaultRowHeight="15" x14ac:dyDescent="0.2"/>
  <cols>
    <col min="1" max="1" width="23.1640625" customWidth="1"/>
    <col min="2" max="2" width="21.6640625" customWidth="1"/>
    <col min="3" max="3" width="37" customWidth="1"/>
    <col min="4" max="4" width="15.5" customWidth="1"/>
  </cols>
  <sheetData>
    <row r="1" spans="1:4" x14ac:dyDescent="0.2">
      <c r="A1" s="70" t="s">
        <v>591</v>
      </c>
      <c r="B1" s="70"/>
      <c r="C1" s="57"/>
      <c r="D1" s="121"/>
    </row>
    <row r="2" spans="1:4" x14ac:dyDescent="0.2">
      <c r="A2" s="70"/>
      <c r="B2" s="148" t="s">
        <v>93</v>
      </c>
      <c r="C2" s="110" t="s">
        <v>98</v>
      </c>
      <c r="D2" s="57" t="s">
        <v>89</v>
      </c>
    </row>
    <row r="3" spans="1:4" x14ac:dyDescent="0.2">
      <c r="A3" s="101">
        <v>1500</v>
      </c>
      <c r="B3" s="113" t="s">
        <v>592</v>
      </c>
      <c r="C3" s="176" t="s">
        <v>593</v>
      </c>
      <c r="D3" s="62">
        <v>45535</v>
      </c>
    </row>
    <row r="4" spans="1:4" x14ac:dyDescent="0.2">
      <c r="A4" s="59"/>
      <c r="B4" s="147"/>
      <c r="C4" s="149"/>
      <c r="D4" s="60"/>
    </row>
    <row r="5" spans="1:4" x14ac:dyDescent="0.2">
      <c r="A5" s="122">
        <v>1500</v>
      </c>
      <c r="B5" s="122"/>
      <c r="C5" s="123" t="s">
        <v>284</v>
      </c>
      <c r="D5" s="124">
        <v>6000</v>
      </c>
    </row>
    <row r="6" spans="1:4" x14ac:dyDescent="0.2">
      <c r="A6" s="69" t="s">
        <v>285</v>
      </c>
      <c r="B6" s="69"/>
      <c r="C6" s="144">
        <v>4500</v>
      </c>
    </row>
  </sheetData>
  <pageMargins left="0.7" right="0.7" top="0.75" bottom="0.75" header="0.3" footer="0.3"/>
  <pageSetup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B24DA-42DF-4188-82A2-637228A6E01B}">
  <sheetPr>
    <pageSetUpPr fitToPage="1"/>
  </sheetPr>
  <dimension ref="A1:H173"/>
  <sheetViews>
    <sheetView topLeftCell="A46" workbookViewId="0">
      <selection activeCell="D162" sqref="D162"/>
    </sheetView>
  </sheetViews>
  <sheetFormatPr baseColWidth="10" defaultColWidth="8.83203125" defaultRowHeight="15" x14ac:dyDescent="0.2"/>
  <cols>
    <col min="1" max="1" width="14.83203125" customWidth="1"/>
    <col min="2" max="2" width="19.33203125" customWidth="1"/>
    <col min="3" max="3" width="14.83203125" customWidth="1"/>
    <col min="4" max="4" width="18.5" customWidth="1"/>
    <col min="5" max="5" width="16" customWidth="1"/>
    <col min="6" max="6" width="42.83203125" customWidth="1"/>
    <col min="7" max="7" width="10.5" customWidth="1"/>
    <col min="8" max="8" width="8.83203125" customWidth="1"/>
  </cols>
  <sheetData>
    <row r="1" spans="1:8" x14ac:dyDescent="0.2">
      <c r="A1" s="57" t="s">
        <v>70</v>
      </c>
      <c r="B1" s="57" t="s">
        <v>158</v>
      </c>
      <c r="C1" s="57"/>
      <c r="D1" s="131"/>
      <c r="E1" s="131"/>
      <c r="F1" s="131"/>
      <c r="G1" s="121"/>
    </row>
    <row r="2" spans="1:8" x14ac:dyDescent="0.2">
      <c r="A2" s="57"/>
      <c r="B2" s="57" t="s">
        <v>93</v>
      </c>
      <c r="C2" s="57" t="s">
        <v>159</v>
      </c>
      <c r="D2" s="131" t="s">
        <v>98</v>
      </c>
      <c r="E2" s="131" t="s">
        <v>160</v>
      </c>
      <c r="F2" s="131" t="s">
        <v>161</v>
      </c>
      <c r="G2" s="57" t="s">
        <v>89</v>
      </c>
    </row>
    <row r="3" spans="1:8" ht="16" x14ac:dyDescent="0.2">
      <c r="A3" s="74">
        <v>10.68</v>
      </c>
      <c r="B3" s="167" t="s">
        <v>599</v>
      </c>
      <c r="C3" s="59"/>
      <c r="D3" s="61" t="s">
        <v>600</v>
      </c>
      <c r="E3" s="61" t="s">
        <v>356</v>
      </c>
      <c r="F3" s="61" t="s">
        <v>601</v>
      </c>
      <c r="G3" s="62">
        <v>45299</v>
      </c>
    </row>
    <row r="4" spans="1:8" ht="16" x14ac:dyDescent="0.2">
      <c r="A4" s="74">
        <v>225.04</v>
      </c>
      <c r="B4" s="167" t="s">
        <v>602</v>
      </c>
      <c r="C4" s="59"/>
      <c r="D4" s="61" t="s">
        <v>603</v>
      </c>
      <c r="E4" s="61" t="s">
        <v>356</v>
      </c>
      <c r="F4" s="61" t="s">
        <v>601</v>
      </c>
      <c r="G4" s="62">
        <v>45300</v>
      </c>
      <c r="H4" s="162" t="s">
        <v>829</v>
      </c>
    </row>
    <row r="5" spans="1:8" ht="16" x14ac:dyDescent="0.2">
      <c r="A5" s="74">
        <v>221.39</v>
      </c>
      <c r="B5" s="167" t="s">
        <v>356</v>
      </c>
      <c r="C5" s="59" t="s">
        <v>604</v>
      </c>
      <c r="D5" s="61" t="s">
        <v>164</v>
      </c>
      <c r="E5" s="61" t="s">
        <v>356</v>
      </c>
      <c r="F5" s="61" t="s">
        <v>601</v>
      </c>
      <c r="G5" s="62">
        <v>45307</v>
      </c>
    </row>
    <row r="6" spans="1:8" ht="16" x14ac:dyDescent="0.2">
      <c r="A6" s="74">
        <v>167.81</v>
      </c>
      <c r="B6" s="167" t="s">
        <v>166</v>
      </c>
      <c r="C6" s="59" t="s">
        <v>605</v>
      </c>
      <c r="D6" s="61" t="s">
        <v>164</v>
      </c>
      <c r="E6" s="61" t="s">
        <v>166</v>
      </c>
      <c r="F6" s="61" t="s">
        <v>601</v>
      </c>
      <c r="G6" s="62">
        <v>45322</v>
      </c>
    </row>
    <row r="7" spans="1:8" ht="16" x14ac:dyDescent="0.2">
      <c r="A7" s="74">
        <v>162.38999999999999</v>
      </c>
      <c r="B7" s="167" t="s">
        <v>166</v>
      </c>
      <c r="C7" s="59" t="s">
        <v>606</v>
      </c>
      <c r="D7" s="61" t="s">
        <v>164</v>
      </c>
      <c r="E7" s="61" t="s">
        <v>166</v>
      </c>
      <c r="F7" s="61" t="s">
        <v>607</v>
      </c>
      <c r="G7" s="62">
        <v>45322</v>
      </c>
    </row>
    <row r="8" spans="1:8" ht="16" x14ac:dyDescent="0.2">
      <c r="A8" s="74">
        <v>210.07</v>
      </c>
      <c r="B8" s="167" t="s">
        <v>356</v>
      </c>
      <c r="C8" s="59" t="s">
        <v>608</v>
      </c>
      <c r="D8" s="61" t="s">
        <v>164</v>
      </c>
      <c r="E8" s="61" t="s">
        <v>356</v>
      </c>
      <c r="F8" s="61" t="s">
        <v>609</v>
      </c>
      <c r="G8" s="62">
        <v>45324</v>
      </c>
    </row>
    <row r="9" spans="1:8" ht="16" x14ac:dyDescent="0.2">
      <c r="A9" s="74">
        <v>203.31</v>
      </c>
      <c r="B9" s="167" t="s">
        <v>166</v>
      </c>
      <c r="C9" s="59" t="s">
        <v>610</v>
      </c>
      <c r="D9" s="61" t="s">
        <v>164</v>
      </c>
      <c r="E9" s="61" t="s">
        <v>166</v>
      </c>
      <c r="F9" s="61" t="s">
        <v>611</v>
      </c>
      <c r="G9" s="62">
        <v>45330</v>
      </c>
    </row>
    <row r="10" spans="1:8" ht="16" x14ac:dyDescent="0.2">
      <c r="A10" s="74">
        <v>88.38</v>
      </c>
      <c r="B10" s="167" t="s">
        <v>176</v>
      </c>
      <c r="C10" s="59" t="s">
        <v>612</v>
      </c>
      <c r="D10" s="61" t="s">
        <v>164</v>
      </c>
      <c r="E10" s="61" t="s">
        <v>176</v>
      </c>
      <c r="F10" s="61" t="s">
        <v>613</v>
      </c>
      <c r="G10" s="62">
        <v>45330</v>
      </c>
    </row>
    <row r="11" spans="1:8" ht="48" x14ac:dyDescent="0.2">
      <c r="A11" s="74">
        <v>383.31</v>
      </c>
      <c r="B11" s="167" t="s">
        <v>356</v>
      </c>
      <c r="C11" s="59" t="s">
        <v>614</v>
      </c>
      <c r="D11" s="61" t="s">
        <v>164</v>
      </c>
      <c r="E11" s="61" t="s">
        <v>356</v>
      </c>
      <c r="F11" s="61" t="s">
        <v>615</v>
      </c>
      <c r="G11" s="62">
        <v>45348</v>
      </c>
    </row>
    <row r="12" spans="1:8" ht="16" x14ac:dyDescent="0.2">
      <c r="A12" s="74">
        <v>27</v>
      </c>
      <c r="B12" s="167" t="s">
        <v>176</v>
      </c>
      <c r="C12" s="59" t="s">
        <v>616</v>
      </c>
      <c r="D12" s="61" t="s">
        <v>164</v>
      </c>
      <c r="E12" s="61" t="s">
        <v>176</v>
      </c>
      <c r="F12" s="61" t="s">
        <v>617</v>
      </c>
      <c r="G12" s="62">
        <v>45357</v>
      </c>
    </row>
    <row r="13" spans="1:8" ht="16" x14ac:dyDescent="0.2">
      <c r="A13" s="74">
        <v>170.13</v>
      </c>
      <c r="B13" s="167" t="s">
        <v>162</v>
      </c>
      <c r="C13" s="59" t="s">
        <v>618</v>
      </c>
      <c r="D13" s="61" t="s">
        <v>164</v>
      </c>
      <c r="E13" s="61" t="s">
        <v>162</v>
      </c>
      <c r="F13" s="61" t="s">
        <v>617</v>
      </c>
      <c r="G13" s="62">
        <v>45357</v>
      </c>
    </row>
    <row r="14" spans="1:8" ht="32" x14ac:dyDescent="0.2">
      <c r="A14" s="74">
        <v>297.5</v>
      </c>
      <c r="B14" s="167" t="s">
        <v>166</v>
      </c>
      <c r="C14" s="59" t="s">
        <v>619</v>
      </c>
      <c r="D14" s="61" t="s">
        <v>164</v>
      </c>
      <c r="E14" s="61" t="s">
        <v>166</v>
      </c>
      <c r="F14" s="61" t="s">
        <v>620</v>
      </c>
      <c r="G14" s="62">
        <v>45357</v>
      </c>
    </row>
    <row r="15" spans="1:8" ht="32" x14ac:dyDescent="0.2">
      <c r="A15" s="74">
        <v>88.14</v>
      </c>
      <c r="B15" s="167" t="s">
        <v>356</v>
      </c>
      <c r="C15" s="59" t="s">
        <v>621</v>
      </c>
      <c r="D15" s="61" t="s">
        <v>164</v>
      </c>
      <c r="E15" s="61" t="s">
        <v>356</v>
      </c>
      <c r="F15" s="61" t="s">
        <v>622</v>
      </c>
      <c r="G15" s="62">
        <v>45357</v>
      </c>
    </row>
    <row r="16" spans="1:8" ht="48" x14ac:dyDescent="0.2">
      <c r="A16" s="74">
        <v>18.02</v>
      </c>
      <c r="B16" s="167" t="s">
        <v>623</v>
      </c>
      <c r="C16" s="59"/>
      <c r="D16" s="61" t="s">
        <v>624</v>
      </c>
      <c r="E16" s="61" t="s">
        <v>166</v>
      </c>
      <c r="F16" s="207" t="s">
        <v>594</v>
      </c>
      <c r="G16" s="62">
        <v>45365</v>
      </c>
      <c r="H16" s="162" t="s">
        <v>829</v>
      </c>
    </row>
    <row r="17" spans="1:8" ht="32" x14ac:dyDescent="0.2">
      <c r="A17" s="74">
        <v>54.06</v>
      </c>
      <c r="B17" s="167" t="s">
        <v>623</v>
      </c>
      <c r="C17" s="59"/>
      <c r="D17" s="60" t="s">
        <v>625</v>
      </c>
      <c r="E17" s="61" t="s">
        <v>626</v>
      </c>
      <c r="F17" s="208" t="s">
        <v>594</v>
      </c>
      <c r="G17" s="62">
        <v>45365</v>
      </c>
      <c r="H17" s="162" t="s">
        <v>829</v>
      </c>
    </row>
    <row r="18" spans="1:8" ht="17" x14ac:dyDescent="0.2">
      <c r="A18" s="74">
        <v>36.04</v>
      </c>
      <c r="B18" s="167" t="s">
        <v>623</v>
      </c>
      <c r="C18" s="59"/>
      <c r="D18" s="60" t="s">
        <v>627</v>
      </c>
      <c r="E18" s="61" t="s">
        <v>166</v>
      </c>
      <c r="F18" s="208" t="s">
        <v>594</v>
      </c>
      <c r="G18" s="62">
        <v>45365</v>
      </c>
      <c r="H18" s="162" t="s">
        <v>829</v>
      </c>
    </row>
    <row r="19" spans="1:8" ht="64" x14ac:dyDescent="0.2">
      <c r="A19" s="74">
        <v>44.51</v>
      </c>
      <c r="B19" s="167" t="s">
        <v>628</v>
      </c>
      <c r="C19" s="59"/>
      <c r="D19" s="61" t="s">
        <v>629</v>
      </c>
      <c r="E19" s="61" t="s">
        <v>630</v>
      </c>
      <c r="F19" s="61" t="s">
        <v>594</v>
      </c>
      <c r="G19" s="62">
        <v>45365</v>
      </c>
    </row>
    <row r="20" spans="1:8" ht="80" x14ac:dyDescent="0.2">
      <c r="A20" s="209">
        <v>52.99</v>
      </c>
      <c r="B20" s="210" t="s">
        <v>631</v>
      </c>
      <c r="C20" s="210" t="s">
        <v>632</v>
      </c>
      <c r="D20" s="182" t="s">
        <v>633</v>
      </c>
      <c r="E20" s="182" t="s">
        <v>626</v>
      </c>
      <c r="F20" s="182" t="s">
        <v>594</v>
      </c>
      <c r="G20" s="39">
        <v>45366</v>
      </c>
    </row>
    <row r="21" spans="1:8" ht="16" x14ac:dyDescent="0.2">
      <c r="A21" s="74">
        <v>204.25</v>
      </c>
      <c r="B21" s="167" t="s">
        <v>602</v>
      </c>
      <c r="C21" s="59"/>
      <c r="D21" s="61" t="s">
        <v>634</v>
      </c>
      <c r="E21" s="61" t="s">
        <v>356</v>
      </c>
      <c r="F21" s="61" t="s">
        <v>594</v>
      </c>
      <c r="G21" s="62">
        <v>45366</v>
      </c>
    </row>
    <row r="22" spans="1:8" ht="16" x14ac:dyDescent="0.2">
      <c r="A22" s="74">
        <v>561.16999999999996</v>
      </c>
      <c r="B22" s="167" t="s">
        <v>635</v>
      </c>
      <c r="C22" s="59"/>
      <c r="D22" s="61" t="s">
        <v>634</v>
      </c>
      <c r="E22" s="61" t="s">
        <v>162</v>
      </c>
      <c r="F22" s="61" t="s">
        <v>594</v>
      </c>
      <c r="G22" s="62">
        <v>45366</v>
      </c>
    </row>
    <row r="23" spans="1:8" ht="16" x14ac:dyDescent="0.2">
      <c r="A23" s="74">
        <v>159.69</v>
      </c>
      <c r="B23" s="61" t="s">
        <v>166</v>
      </c>
      <c r="C23" s="59" t="s">
        <v>636</v>
      </c>
      <c r="D23" s="61" t="s">
        <v>164</v>
      </c>
      <c r="E23" s="61" t="s">
        <v>166</v>
      </c>
      <c r="F23" s="61" t="s">
        <v>594</v>
      </c>
      <c r="G23" s="62">
        <v>45370</v>
      </c>
    </row>
    <row r="24" spans="1:8" ht="16" x14ac:dyDescent="0.2">
      <c r="A24" s="74">
        <v>241.14</v>
      </c>
      <c r="B24" s="61" t="s">
        <v>162</v>
      </c>
      <c r="C24" s="59" t="s">
        <v>637</v>
      </c>
      <c r="D24" s="61" t="s">
        <v>164</v>
      </c>
      <c r="E24" s="61" t="s">
        <v>162</v>
      </c>
      <c r="F24" s="61" t="s">
        <v>594</v>
      </c>
      <c r="G24" s="62">
        <v>45373</v>
      </c>
    </row>
    <row r="25" spans="1:8" ht="80" x14ac:dyDescent="0.2">
      <c r="A25" s="74">
        <v>124</v>
      </c>
      <c r="B25" s="61" t="s">
        <v>162</v>
      </c>
      <c r="C25" s="59" t="s">
        <v>638</v>
      </c>
      <c r="D25" s="61" t="s">
        <v>639</v>
      </c>
      <c r="E25" s="61" t="s">
        <v>162</v>
      </c>
      <c r="F25" s="61" t="s">
        <v>594</v>
      </c>
      <c r="G25" s="62">
        <v>45373</v>
      </c>
    </row>
    <row r="26" spans="1:8" ht="16" x14ac:dyDescent="0.2">
      <c r="A26" s="74">
        <v>219.9</v>
      </c>
      <c r="B26" s="61" t="s">
        <v>356</v>
      </c>
      <c r="C26" s="59" t="s">
        <v>640</v>
      </c>
      <c r="D26" s="61" t="s">
        <v>164</v>
      </c>
      <c r="E26" s="61" t="s">
        <v>356</v>
      </c>
      <c r="F26" s="61" t="s">
        <v>594</v>
      </c>
      <c r="G26" s="62">
        <v>45373</v>
      </c>
    </row>
    <row r="27" spans="1:8" ht="48" x14ac:dyDescent="0.2">
      <c r="A27" s="74">
        <v>344.06</v>
      </c>
      <c r="B27" s="61" t="s">
        <v>176</v>
      </c>
      <c r="C27" s="59" t="s">
        <v>641</v>
      </c>
      <c r="D27" s="61" t="s">
        <v>164</v>
      </c>
      <c r="E27" s="61" t="s">
        <v>176</v>
      </c>
      <c r="F27" s="61" t="s">
        <v>642</v>
      </c>
      <c r="G27" s="62">
        <v>45373</v>
      </c>
    </row>
    <row r="28" spans="1:8" ht="32" x14ac:dyDescent="0.2">
      <c r="A28" s="74">
        <v>457.51</v>
      </c>
      <c r="B28" s="61" t="s">
        <v>166</v>
      </c>
      <c r="C28" s="59" t="s">
        <v>643</v>
      </c>
      <c r="D28" s="61" t="s">
        <v>164</v>
      </c>
      <c r="E28" s="61" t="s">
        <v>166</v>
      </c>
      <c r="F28" s="61" t="s">
        <v>644</v>
      </c>
      <c r="G28" s="62">
        <v>45376</v>
      </c>
    </row>
    <row r="29" spans="1:8" ht="16" x14ac:dyDescent="0.2">
      <c r="A29" s="74">
        <v>126.25</v>
      </c>
      <c r="B29" s="61" t="s">
        <v>176</v>
      </c>
      <c r="C29" s="59" t="s">
        <v>645</v>
      </c>
      <c r="D29" s="61" t="s">
        <v>164</v>
      </c>
      <c r="E29" s="61" t="s">
        <v>176</v>
      </c>
      <c r="F29" s="61" t="s">
        <v>646</v>
      </c>
      <c r="G29" s="62">
        <v>45378</v>
      </c>
    </row>
    <row r="30" spans="1:8" ht="32" x14ac:dyDescent="0.2">
      <c r="A30" s="74">
        <v>475.31</v>
      </c>
      <c r="B30" s="61" t="s">
        <v>166</v>
      </c>
      <c r="C30" s="59" t="s">
        <v>647</v>
      </c>
      <c r="D30" s="61" t="s">
        <v>164</v>
      </c>
      <c r="E30" s="61" t="s">
        <v>166</v>
      </c>
      <c r="F30" s="61" t="s">
        <v>648</v>
      </c>
      <c r="G30" s="62">
        <v>45383</v>
      </c>
    </row>
    <row r="31" spans="1:8" ht="16" x14ac:dyDescent="0.2">
      <c r="A31" s="74">
        <v>211.25</v>
      </c>
      <c r="B31" s="61" t="s">
        <v>166</v>
      </c>
      <c r="C31" s="59" t="s">
        <v>649</v>
      </c>
      <c r="D31" s="61" t="s">
        <v>164</v>
      </c>
      <c r="E31" s="61" t="s">
        <v>166</v>
      </c>
      <c r="F31" s="61" t="s">
        <v>650</v>
      </c>
      <c r="G31" s="62">
        <v>45383</v>
      </c>
    </row>
    <row r="32" spans="1:8" ht="16" x14ac:dyDescent="0.2">
      <c r="A32" s="74">
        <v>222.66</v>
      </c>
      <c r="B32" s="61" t="s">
        <v>162</v>
      </c>
      <c r="C32" s="61" t="s">
        <v>651</v>
      </c>
      <c r="D32" s="61" t="s">
        <v>164</v>
      </c>
      <c r="E32" s="61" t="s">
        <v>162</v>
      </c>
      <c r="F32" s="61" t="s">
        <v>595</v>
      </c>
      <c r="G32" s="62">
        <v>45383</v>
      </c>
    </row>
    <row r="33" spans="1:7" ht="16" x14ac:dyDescent="0.2">
      <c r="A33" s="74">
        <v>300.5</v>
      </c>
      <c r="B33" s="167" t="s">
        <v>166</v>
      </c>
      <c r="C33" s="59" t="s">
        <v>652</v>
      </c>
      <c r="D33" s="61" t="s">
        <v>164</v>
      </c>
      <c r="E33" s="61" t="s">
        <v>166</v>
      </c>
      <c r="F33" s="61" t="s">
        <v>653</v>
      </c>
      <c r="G33" s="62">
        <v>45397</v>
      </c>
    </row>
    <row r="34" spans="1:7" ht="32" x14ac:dyDescent="0.2">
      <c r="A34" s="74">
        <v>27.13</v>
      </c>
      <c r="B34" s="167" t="s">
        <v>176</v>
      </c>
      <c r="C34" s="59" t="s">
        <v>654</v>
      </c>
      <c r="D34" s="61" t="s">
        <v>164</v>
      </c>
      <c r="E34" s="61" t="s">
        <v>176</v>
      </c>
      <c r="F34" s="61" t="s">
        <v>655</v>
      </c>
      <c r="G34" s="62">
        <v>45397</v>
      </c>
    </row>
    <row r="35" spans="1:7" ht="32" x14ac:dyDescent="0.2">
      <c r="A35" s="74">
        <v>162.02000000000001</v>
      </c>
      <c r="B35" s="167" t="s">
        <v>356</v>
      </c>
      <c r="C35" s="59" t="s">
        <v>656</v>
      </c>
      <c r="D35" s="61" t="s">
        <v>164</v>
      </c>
      <c r="E35" s="61" t="s">
        <v>356</v>
      </c>
      <c r="F35" s="61" t="s">
        <v>657</v>
      </c>
      <c r="G35" s="62">
        <v>45398</v>
      </c>
    </row>
    <row r="36" spans="1:7" ht="32" x14ac:dyDescent="0.2">
      <c r="A36" s="74">
        <v>321.19</v>
      </c>
      <c r="B36" s="167" t="s">
        <v>166</v>
      </c>
      <c r="C36" s="59" t="s">
        <v>658</v>
      </c>
      <c r="D36" s="61" t="s">
        <v>164</v>
      </c>
      <c r="E36" s="61" t="s">
        <v>166</v>
      </c>
      <c r="F36" s="61" t="s">
        <v>659</v>
      </c>
      <c r="G36" s="62">
        <v>45401</v>
      </c>
    </row>
    <row r="37" spans="1:7" ht="16" x14ac:dyDescent="0.2">
      <c r="A37" s="74">
        <v>30.13</v>
      </c>
      <c r="B37" s="167" t="s">
        <v>162</v>
      </c>
      <c r="C37" s="59" t="s">
        <v>660</v>
      </c>
      <c r="D37" s="61" t="s">
        <v>164</v>
      </c>
      <c r="E37" s="61" t="s">
        <v>162</v>
      </c>
      <c r="F37" s="61" t="s">
        <v>661</v>
      </c>
      <c r="G37" s="62">
        <v>45404</v>
      </c>
    </row>
    <row r="38" spans="1:7" ht="16" x14ac:dyDescent="0.2">
      <c r="A38" s="74">
        <v>200</v>
      </c>
      <c r="B38" s="167" t="s">
        <v>356</v>
      </c>
      <c r="C38" s="59" t="s">
        <v>662</v>
      </c>
      <c r="D38" s="61" t="s">
        <v>164</v>
      </c>
      <c r="E38" s="61" t="s">
        <v>356</v>
      </c>
      <c r="F38" s="61" t="s">
        <v>597</v>
      </c>
      <c r="G38" s="62">
        <v>45404</v>
      </c>
    </row>
    <row r="39" spans="1:7" ht="80" x14ac:dyDescent="0.2">
      <c r="A39" s="74">
        <v>125.55</v>
      </c>
      <c r="B39" s="167" t="s">
        <v>663</v>
      </c>
      <c r="C39" s="167" t="s">
        <v>664</v>
      </c>
      <c r="D39" s="61" t="s">
        <v>634</v>
      </c>
      <c r="E39" s="61" t="s">
        <v>162</v>
      </c>
      <c r="F39" s="61" t="s">
        <v>665</v>
      </c>
      <c r="G39" s="62">
        <v>45411</v>
      </c>
    </row>
    <row r="40" spans="1:7" ht="16" x14ac:dyDescent="0.2">
      <c r="A40" s="74">
        <v>232.5</v>
      </c>
      <c r="B40" s="167" t="s">
        <v>166</v>
      </c>
      <c r="C40" s="59" t="s">
        <v>666</v>
      </c>
      <c r="D40" s="61" t="s">
        <v>164</v>
      </c>
      <c r="E40" s="61" t="s">
        <v>166</v>
      </c>
      <c r="F40" s="61" t="s">
        <v>667</v>
      </c>
      <c r="G40" s="62">
        <v>45418</v>
      </c>
    </row>
    <row r="41" spans="1:7" ht="16" x14ac:dyDescent="0.2">
      <c r="A41" s="74">
        <v>161.25</v>
      </c>
      <c r="B41" s="167" t="s">
        <v>162</v>
      </c>
      <c r="C41" s="59" t="s">
        <v>668</v>
      </c>
      <c r="D41" s="61" t="s">
        <v>164</v>
      </c>
      <c r="E41" s="61" t="s">
        <v>356</v>
      </c>
      <c r="F41" s="61" t="s">
        <v>596</v>
      </c>
      <c r="G41" s="62">
        <v>45418</v>
      </c>
    </row>
    <row r="42" spans="1:7" ht="80" x14ac:dyDescent="0.2">
      <c r="A42" s="74">
        <v>19.54</v>
      </c>
      <c r="B42" s="167" t="s">
        <v>162</v>
      </c>
      <c r="C42" s="59" t="s">
        <v>669</v>
      </c>
      <c r="D42" s="61" t="s">
        <v>670</v>
      </c>
      <c r="E42" s="61" t="s">
        <v>162</v>
      </c>
      <c r="F42" s="61" t="s">
        <v>596</v>
      </c>
      <c r="G42" s="62">
        <v>45418</v>
      </c>
    </row>
    <row r="43" spans="1:7" ht="16" x14ac:dyDescent="0.2">
      <c r="A43" s="74">
        <v>227.26</v>
      </c>
      <c r="B43" s="167" t="s">
        <v>356</v>
      </c>
      <c r="C43" s="59" t="s">
        <v>671</v>
      </c>
      <c r="D43" s="61" t="s">
        <v>164</v>
      </c>
      <c r="E43" s="61" t="s">
        <v>356</v>
      </c>
      <c r="F43" s="61" t="s">
        <v>596</v>
      </c>
      <c r="G43" s="62">
        <v>45418</v>
      </c>
    </row>
    <row r="44" spans="1:7" ht="16" x14ac:dyDescent="0.2">
      <c r="A44" s="74">
        <v>157.5</v>
      </c>
      <c r="B44" s="167" t="s">
        <v>166</v>
      </c>
      <c r="C44" s="59" t="s">
        <v>672</v>
      </c>
      <c r="D44" s="61" t="s">
        <v>164</v>
      </c>
      <c r="E44" s="61" t="s">
        <v>166</v>
      </c>
      <c r="F44" s="61" t="s">
        <v>673</v>
      </c>
      <c r="G44" s="62">
        <v>45425</v>
      </c>
    </row>
    <row r="45" spans="1:7" ht="16" x14ac:dyDescent="0.2">
      <c r="A45" s="74">
        <v>148.31</v>
      </c>
      <c r="B45" s="167" t="s">
        <v>166</v>
      </c>
      <c r="C45" s="59" t="s">
        <v>674</v>
      </c>
      <c r="D45" s="61" t="s">
        <v>164</v>
      </c>
      <c r="E45" s="61" t="s">
        <v>166</v>
      </c>
      <c r="F45" s="61" t="s">
        <v>675</v>
      </c>
      <c r="G45" s="62">
        <v>45429</v>
      </c>
    </row>
    <row r="46" spans="1:7" ht="16" x14ac:dyDescent="0.2">
      <c r="A46" s="74">
        <v>183.75</v>
      </c>
      <c r="B46" s="167" t="s">
        <v>162</v>
      </c>
      <c r="C46" s="59" t="s">
        <v>676</v>
      </c>
      <c r="D46" s="61" t="s">
        <v>164</v>
      </c>
      <c r="E46" s="61" t="s">
        <v>162</v>
      </c>
      <c r="F46" s="61" t="s">
        <v>677</v>
      </c>
      <c r="G46" s="62">
        <v>45429</v>
      </c>
    </row>
    <row r="47" spans="1:7" ht="16" x14ac:dyDescent="0.2">
      <c r="A47" s="74">
        <v>69.38</v>
      </c>
      <c r="B47" s="167" t="s">
        <v>356</v>
      </c>
      <c r="C47" s="59" t="s">
        <v>678</v>
      </c>
      <c r="D47" s="61" t="s">
        <v>164</v>
      </c>
      <c r="E47" s="61" t="s">
        <v>356</v>
      </c>
      <c r="F47" s="61" t="s">
        <v>679</v>
      </c>
      <c r="G47" s="62">
        <v>45429</v>
      </c>
    </row>
    <row r="48" spans="1:7" ht="16" x14ac:dyDescent="0.2">
      <c r="A48" s="74">
        <v>257</v>
      </c>
      <c r="B48" s="167" t="s">
        <v>166</v>
      </c>
      <c r="C48" s="59" t="s">
        <v>680</v>
      </c>
      <c r="D48" s="61" t="s">
        <v>164</v>
      </c>
      <c r="E48" s="61" t="s">
        <v>166</v>
      </c>
      <c r="F48" s="61" t="s">
        <v>681</v>
      </c>
      <c r="G48" s="62">
        <v>45440</v>
      </c>
    </row>
    <row r="49" spans="1:7" ht="32" x14ac:dyDescent="0.2">
      <c r="A49" s="74">
        <v>20.02</v>
      </c>
      <c r="B49" s="167" t="s">
        <v>682</v>
      </c>
      <c r="C49" s="59"/>
      <c r="D49" s="61" t="s">
        <v>683</v>
      </c>
      <c r="E49" s="61" t="s">
        <v>166</v>
      </c>
      <c r="F49" s="61" t="s">
        <v>684</v>
      </c>
      <c r="G49" s="62">
        <v>45442</v>
      </c>
    </row>
    <row r="50" spans="1:7" ht="32" x14ac:dyDescent="0.2">
      <c r="A50" s="74">
        <v>200.7</v>
      </c>
      <c r="B50" s="167" t="s">
        <v>685</v>
      </c>
      <c r="C50" s="59"/>
      <c r="D50" s="61" t="s">
        <v>634</v>
      </c>
      <c r="E50" s="61" t="s">
        <v>166</v>
      </c>
      <c r="F50" s="61" t="s">
        <v>684</v>
      </c>
      <c r="G50" s="62">
        <v>45442</v>
      </c>
    </row>
    <row r="51" spans="1:7" ht="32" x14ac:dyDescent="0.2">
      <c r="A51" s="74">
        <v>43.28</v>
      </c>
      <c r="B51" s="167" t="s">
        <v>686</v>
      </c>
      <c r="C51" s="59"/>
      <c r="D51" s="61" t="s">
        <v>687</v>
      </c>
      <c r="E51" s="61" t="s">
        <v>166</v>
      </c>
      <c r="F51" s="61" t="s">
        <v>688</v>
      </c>
      <c r="G51" s="62">
        <v>45445</v>
      </c>
    </row>
    <row r="52" spans="1:7" ht="16" x14ac:dyDescent="0.2">
      <c r="A52" s="74">
        <v>419.16</v>
      </c>
      <c r="B52" s="167" t="s">
        <v>689</v>
      </c>
      <c r="C52" s="59"/>
      <c r="D52" s="61" t="s">
        <v>690</v>
      </c>
      <c r="E52" s="61" t="s">
        <v>166</v>
      </c>
      <c r="F52" s="61" t="s">
        <v>691</v>
      </c>
      <c r="G52" s="62">
        <v>45445</v>
      </c>
    </row>
    <row r="53" spans="1:7" ht="64" x14ac:dyDescent="0.2">
      <c r="A53" s="74">
        <v>147.61000000000001</v>
      </c>
      <c r="B53" s="167" t="s">
        <v>692</v>
      </c>
      <c r="C53" s="167" t="s">
        <v>693</v>
      </c>
      <c r="D53" s="61" t="s">
        <v>634</v>
      </c>
      <c r="E53" s="61" t="s">
        <v>694</v>
      </c>
      <c r="F53" s="61" t="s">
        <v>695</v>
      </c>
      <c r="G53" s="62">
        <v>45447</v>
      </c>
    </row>
    <row r="54" spans="1:7" ht="64" x14ac:dyDescent="0.2">
      <c r="A54" s="74">
        <v>154.74</v>
      </c>
      <c r="B54" s="167" t="s">
        <v>696</v>
      </c>
      <c r="C54" s="167" t="s">
        <v>697</v>
      </c>
      <c r="D54" s="61" t="s">
        <v>634</v>
      </c>
      <c r="E54" s="61" t="s">
        <v>166</v>
      </c>
      <c r="F54" s="61" t="s">
        <v>698</v>
      </c>
      <c r="G54" s="62">
        <v>45448</v>
      </c>
    </row>
    <row r="55" spans="1:7" ht="32" x14ac:dyDescent="0.2">
      <c r="A55" s="74">
        <v>21.78</v>
      </c>
      <c r="B55" s="167" t="s">
        <v>699</v>
      </c>
      <c r="C55" s="59"/>
      <c r="D55" s="61" t="s">
        <v>700</v>
      </c>
      <c r="E55" s="61" t="s">
        <v>166</v>
      </c>
      <c r="F55" s="61" t="s">
        <v>701</v>
      </c>
      <c r="G55" s="62">
        <v>45450</v>
      </c>
    </row>
    <row r="56" spans="1:7" ht="16" x14ac:dyDescent="0.2">
      <c r="A56" s="74">
        <v>167.68</v>
      </c>
      <c r="B56" s="167" t="s">
        <v>702</v>
      </c>
      <c r="C56" s="59"/>
      <c r="D56" s="61" t="s">
        <v>634</v>
      </c>
      <c r="E56" s="61" t="s">
        <v>166</v>
      </c>
      <c r="F56" s="61" t="s">
        <v>701</v>
      </c>
      <c r="G56" s="62">
        <v>45450</v>
      </c>
    </row>
    <row r="57" spans="1:7" ht="64" x14ac:dyDescent="0.2">
      <c r="A57" s="74">
        <v>123.58</v>
      </c>
      <c r="B57" s="167" t="s">
        <v>702</v>
      </c>
      <c r="C57" s="167" t="s">
        <v>703</v>
      </c>
      <c r="D57" s="61" t="s">
        <v>634</v>
      </c>
      <c r="E57" s="61" t="s">
        <v>166</v>
      </c>
      <c r="F57" s="61" t="s">
        <v>704</v>
      </c>
      <c r="G57" s="62">
        <v>45454</v>
      </c>
    </row>
    <row r="58" spans="1:7" ht="16" x14ac:dyDescent="0.2">
      <c r="A58" s="74">
        <v>224.56</v>
      </c>
      <c r="B58" s="167" t="s">
        <v>162</v>
      </c>
      <c r="C58" s="59" t="s">
        <v>705</v>
      </c>
      <c r="D58" s="61" t="s">
        <v>164</v>
      </c>
      <c r="E58" s="61" t="s">
        <v>162</v>
      </c>
      <c r="F58" s="61" t="s">
        <v>706</v>
      </c>
      <c r="G58" s="62">
        <v>45440</v>
      </c>
    </row>
    <row r="59" spans="1:7" ht="16" x14ac:dyDescent="0.2">
      <c r="A59" s="74">
        <v>213.75</v>
      </c>
      <c r="B59" s="167" t="s">
        <v>162</v>
      </c>
      <c r="C59" s="59" t="s">
        <v>707</v>
      </c>
      <c r="D59" s="61" t="s">
        <v>164</v>
      </c>
      <c r="E59" s="61" t="s">
        <v>162</v>
      </c>
      <c r="F59" s="61" t="s">
        <v>708</v>
      </c>
      <c r="G59" s="62">
        <v>45446</v>
      </c>
    </row>
    <row r="60" spans="1:7" ht="32" x14ac:dyDescent="0.2">
      <c r="A60" s="74">
        <v>148.31</v>
      </c>
      <c r="B60" s="167" t="s">
        <v>166</v>
      </c>
      <c r="C60" s="59" t="s">
        <v>709</v>
      </c>
      <c r="D60" s="61" t="s">
        <v>164</v>
      </c>
      <c r="E60" s="61" t="s">
        <v>166</v>
      </c>
      <c r="F60" s="61" t="s">
        <v>710</v>
      </c>
      <c r="G60" s="62">
        <v>45446</v>
      </c>
    </row>
    <row r="61" spans="1:7" ht="32" x14ac:dyDescent="0.2">
      <c r="A61" s="74">
        <v>155.63</v>
      </c>
      <c r="B61" s="167" t="s">
        <v>162</v>
      </c>
      <c r="C61" s="59" t="s">
        <v>711</v>
      </c>
      <c r="D61" s="61" t="s">
        <v>164</v>
      </c>
      <c r="E61" s="61" t="s">
        <v>162</v>
      </c>
      <c r="F61" s="61" t="s">
        <v>712</v>
      </c>
      <c r="G61" s="62">
        <v>45456</v>
      </c>
    </row>
    <row r="62" spans="1:7" ht="16" x14ac:dyDescent="0.2">
      <c r="A62" s="74">
        <v>163.51</v>
      </c>
      <c r="B62" s="167" t="s">
        <v>166</v>
      </c>
      <c r="C62" s="59" t="s">
        <v>713</v>
      </c>
      <c r="D62" s="61" t="s">
        <v>164</v>
      </c>
      <c r="E62" s="61" t="s">
        <v>166</v>
      </c>
      <c r="F62" s="61" t="s">
        <v>714</v>
      </c>
      <c r="G62" s="62">
        <v>45456</v>
      </c>
    </row>
    <row r="63" spans="1:7" ht="48" x14ac:dyDescent="0.2">
      <c r="A63" s="74">
        <v>64.62</v>
      </c>
      <c r="B63" s="167" t="s">
        <v>176</v>
      </c>
      <c r="C63" s="59" t="s">
        <v>715</v>
      </c>
      <c r="D63" s="61" t="s">
        <v>164</v>
      </c>
      <c r="E63" s="61" t="s">
        <v>176</v>
      </c>
      <c r="F63" s="61" t="s">
        <v>716</v>
      </c>
      <c r="G63" s="62">
        <v>45091</v>
      </c>
    </row>
    <row r="64" spans="1:7" ht="48" x14ac:dyDescent="0.2">
      <c r="A64" s="74">
        <v>111.63</v>
      </c>
      <c r="B64" s="167" t="s">
        <v>356</v>
      </c>
      <c r="C64" s="59" t="s">
        <v>717</v>
      </c>
      <c r="D64" s="61" t="s">
        <v>164</v>
      </c>
      <c r="E64" s="61" t="s">
        <v>356</v>
      </c>
      <c r="F64" s="61" t="s">
        <v>716</v>
      </c>
      <c r="G64" s="62">
        <v>45091</v>
      </c>
    </row>
    <row r="65" spans="1:7" ht="32" x14ac:dyDescent="0.2">
      <c r="A65" s="74">
        <v>242.75</v>
      </c>
      <c r="B65" s="167" t="s">
        <v>162</v>
      </c>
      <c r="C65" s="59" t="s">
        <v>718</v>
      </c>
      <c r="D65" s="61" t="s">
        <v>164</v>
      </c>
      <c r="E65" s="61" t="s">
        <v>162</v>
      </c>
      <c r="F65" s="61" t="s">
        <v>719</v>
      </c>
      <c r="G65" s="62">
        <v>45462</v>
      </c>
    </row>
    <row r="66" spans="1:7" ht="32" x14ac:dyDescent="0.2">
      <c r="A66" s="74">
        <v>240.5</v>
      </c>
      <c r="B66" s="167" t="s">
        <v>176</v>
      </c>
      <c r="C66" s="59" t="s">
        <v>720</v>
      </c>
      <c r="D66" s="61" t="s">
        <v>164</v>
      </c>
      <c r="E66" s="61" t="s">
        <v>176</v>
      </c>
      <c r="F66" s="61" t="s">
        <v>721</v>
      </c>
      <c r="G66" s="62"/>
    </row>
    <row r="67" spans="1:7" ht="32" x14ac:dyDescent="0.2">
      <c r="A67" s="74">
        <v>281.83</v>
      </c>
      <c r="B67" s="167" t="s">
        <v>166</v>
      </c>
      <c r="C67" s="59" t="s">
        <v>722</v>
      </c>
      <c r="D67" s="61" t="s">
        <v>164</v>
      </c>
      <c r="E67" s="61" t="s">
        <v>166</v>
      </c>
      <c r="F67" s="61" t="s">
        <v>723</v>
      </c>
      <c r="G67" s="62">
        <v>45469</v>
      </c>
    </row>
    <row r="68" spans="1:7" ht="32" x14ac:dyDescent="0.2">
      <c r="A68" s="74">
        <v>331.88</v>
      </c>
      <c r="B68" s="167" t="s">
        <v>162</v>
      </c>
      <c r="C68" s="59" t="s">
        <v>724</v>
      </c>
      <c r="D68" s="61" t="s">
        <v>164</v>
      </c>
      <c r="E68" s="61" t="s">
        <v>162</v>
      </c>
      <c r="F68" s="61" t="s">
        <v>725</v>
      </c>
      <c r="G68" s="62">
        <v>45469</v>
      </c>
    </row>
    <row r="69" spans="1:7" ht="32" x14ac:dyDescent="0.2">
      <c r="A69" s="74">
        <v>41.88</v>
      </c>
      <c r="B69" s="167" t="s">
        <v>356</v>
      </c>
      <c r="C69" s="59" t="s">
        <v>726</v>
      </c>
      <c r="D69" s="61" t="s">
        <v>164</v>
      </c>
      <c r="E69" s="61" t="s">
        <v>356</v>
      </c>
      <c r="F69" s="61" t="s">
        <v>727</v>
      </c>
      <c r="G69" s="62">
        <v>45470</v>
      </c>
    </row>
    <row r="70" spans="1:7" ht="16" x14ac:dyDescent="0.2">
      <c r="A70" s="74">
        <v>87.5</v>
      </c>
      <c r="B70" s="167" t="s">
        <v>176</v>
      </c>
      <c r="C70" s="59" t="s">
        <v>728</v>
      </c>
      <c r="D70" s="61" t="s">
        <v>164</v>
      </c>
      <c r="E70" s="61" t="s">
        <v>176</v>
      </c>
      <c r="F70" s="61" t="s">
        <v>729</v>
      </c>
      <c r="G70" s="62">
        <v>45475</v>
      </c>
    </row>
    <row r="71" spans="1:7" ht="32" x14ac:dyDescent="0.2">
      <c r="A71" s="74">
        <v>81.39</v>
      </c>
      <c r="B71" s="167" t="s">
        <v>162</v>
      </c>
      <c r="C71" s="59" t="s">
        <v>730</v>
      </c>
      <c r="D71" s="61" t="s">
        <v>164</v>
      </c>
      <c r="E71" s="61" t="s">
        <v>162</v>
      </c>
      <c r="F71" s="61" t="s">
        <v>731</v>
      </c>
      <c r="G71" s="62">
        <v>45475</v>
      </c>
    </row>
    <row r="72" spans="1:7" ht="16" x14ac:dyDescent="0.2">
      <c r="A72" s="74">
        <v>253.63</v>
      </c>
      <c r="B72" s="167" t="s">
        <v>166</v>
      </c>
      <c r="C72" s="59" t="s">
        <v>732</v>
      </c>
      <c r="D72" s="61" t="s">
        <v>164</v>
      </c>
      <c r="E72" s="61" t="s">
        <v>166</v>
      </c>
      <c r="F72" s="61" t="s">
        <v>733</v>
      </c>
      <c r="G72" s="62">
        <v>45475</v>
      </c>
    </row>
    <row r="73" spans="1:7" ht="16" x14ac:dyDescent="0.2">
      <c r="A73" s="74">
        <v>81.88</v>
      </c>
      <c r="B73" s="167" t="s">
        <v>166</v>
      </c>
      <c r="C73" s="59" t="s">
        <v>734</v>
      </c>
      <c r="D73" s="61" t="s">
        <v>164</v>
      </c>
      <c r="E73" s="61" t="s">
        <v>166</v>
      </c>
      <c r="F73" s="61" t="s">
        <v>735</v>
      </c>
      <c r="G73" s="62">
        <v>45490</v>
      </c>
    </row>
    <row r="74" spans="1:7" ht="32" x14ac:dyDescent="0.2">
      <c r="A74" s="74">
        <v>77.75</v>
      </c>
      <c r="B74" s="167" t="s">
        <v>162</v>
      </c>
      <c r="C74" s="59" t="s">
        <v>736</v>
      </c>
      <c r="D74" s="61" t="s">
        <v>164</v>
      </c>
      <c r="E74" s="61" t="s">
        <v>162</v>
      </c>
      <c r="F74" s="61" t="s">
        <v>737</v>
      </c>
      <c r="G74" s="62">
        <v>45490</v>
      </c>
    </row>
    <row r="75" spans="1:7" ht="32" x14ac:dyDescent="0.2">
      <c r="A75" s="74">
        <v>20.18</v>
      </c>
      <c r="B75" s="167" t="s">
        <v>162</v>
      </c>
      <c r="C75" s="59" t="s">
        <v>738</v>
      </c>
      <c r="D75" s="61" t="s">
        <v>172</v>
      </c>
      <c r="E75" s="61" t="s">
        <v>162</v>
      </c>
      <c r="F75" s="61" t="s">
        <v>739</v>
      </c>
      <c r="G75" s="62">
        <v>45491</v>
      </c>
    </row>
    <row r="76" spans="1:7" ht="16" x14ac:dyDescent="0.2">
      <c r="A76" s="74">
        <v>21.24</v>
      </c>
      <c r="B76" s="167" t="s">
        <v>740</v>
      </c>
      <c r="C76" s="59"/>
      <c r="D76" s="61" t="s">
        <v>741</v>
      </c>
      <c r="E76" s="61" t="s">
        <v>166</v>
      </c>
      <c r="F76" s="61" t="s">
        <v>742</v>
      </c>
      <c r="G76" s="62">
        <v>45484</v>
      </c>
    </row>
    <row r="77" spans="1:7" ht="16" x14ac:dyDescent="0.2">
      <c r="A77" s="74">
        <v>35</v>
      </c>
      <c r="B77" s="167" t="s">
        <v>689</v>
      </c>
      <c r="C77" s="59"/>
      <c r="D77" s="61" t="s">
        <v>743</v>
      </c>
      <c r="E77" s="61" t="s">
        <v>166</v>
      </c>
      <c r="F77" s="61" t="s">
        <v>742</v>
      </c>
      <c r="G77" s="62">
        <v>45483</v>
      </c>
    </row>
    <row r="78" spans="1:7" ht="16" x14ac:dyDescent="0.2">
      <c r="A78" s="74">
        <v>396.27</v>
      </c>
      <c r="B78" s="167" t="s">
        <v>744</v>
      </c>
      <c r="C78" s="59"/>
      <c r="D78" s="61" t="s">
        <v>634</v>
      </c>
      <c r="E78" s="61" t="s">
        <v>166</v>
      </c>
      <c r="F78" s="61" t="s">
        <v>745</v>
      </c>
      <c r="G78" s="62">
        <v>45494</v>
      </c>
    </row>
    <row r="79" spans="1:7" ht="32" x14ac:dyDescent="0.2">
      <c r="A79" s="74">
        <v>28.1</v>
      </c>
      <c r="B79" s="167" t="s">
        <v>746</v>
      </c>
      <c r="C79" s="59"/>
      <c r="D79" s="61" t="s">
        <v>747</v>
      </c>
      <c r="E79" s="61" t="s">
        <v>166</v>
      </c>
      <c r="F79" s="61" t="s">
        <v>742</v>
      </c>
      <c r="G79" s="62">
        <v>45484</v>
      </c>
    </row>
    <row r="80" spans="1:7" ht="32" x14ac:dyDescent="0.2">
      <c r="A80" s="74">
        <v>613.53</v>
      </c>
      <c r="B80" s="167" t="s">
        <v>746</v>
      </c>
      <c r="C80" s="59"/>
      <c r="D80" s="61" t="s">
        <v>634</v>
      </c>
      <c r="E80" s="61" t="s">
        <v>168</v>
      </c>
      <c r="F80" s="61" t="s">
        <v>742</v>
      </c>
      <c r="G80" s="62">
        <v>45487</v>
      </c>
    </row>
    <row r="81" spans="1:8" ht="16" x14ac:dyDescent="0.2">
      <c r="A81" s="74">
        <v>33.69</v>
      </c>
      <c r="B81" s="167" t="s">
        <v>748</v>
      </c>
      <c r="C81" s="59"/>
      <c r="D81" s="61" t="s">
        <v>747</v>
      </c>
      <c r="E81" s="61" t="s">
        <v>166</v>
      </c>
      <c r="F81" s="61" t="s">
        <v>742</v>
      </c>
      <c r="G81" s="62">
        <v>45485</v>
      </c>
    </row>
    <row r="82" spans="1:8" ht="16" x14ac:dyDescent="0.2">
      <c r="A82" s="209">
        <v>25.21</v>
      </c>
      <c r="B82" s="210" t="s">
        <v>749</v>
      </c>
      <c r="C82" s="104"/>
      <c r="D82" s="182" t="s">
        <v>747</v>
      </c>
      <c r="E82" s="211" t="s">
        <v>166</v>
      </c>
      <c r="F82" s="182" t="s">
        <v>750</v>
      </c>
      <c r="G82" s="39">
        <v>45492</v>
      </c>
    </row>
    <row r="83" spans="1:8" ht="32" x14ac:dyDescent="0.2">
      <c r="A83" s="209">
        <v>21.8</v>
      </c>
      <c r="B83" s="210" t="s">
        <v>746</v>
      </c>
      <c r="C83" s="104"/>
      <c r="D83" s="182" t="s">
        <v>747</v>
      </c>
      <c r="E83" s="211" t="s">
        <v>166</v>
      </c>
      <c r="F83" s="182" t="s">
        <v>742</v>
      </c>
      <c r="G83" s="39">
        <v>45486</v>
      </c>
    </row>
    <row r="84" spans="1:8" ht="32" x14ac:dyDescent="0.2">
      <c r="A84" s="209">
        <v>119.46</v>
      </c>
      <c r="B84" s="210" t="s">
        <v>751</v>
      </c>
      <c r="C84" s="104"/>
      <c r="D84" s="182" t="s">
        <v>752</v>
      </c>
      <c r="E84" s="211" t="s">
        <v>166</v>
      </c>
      <c r="F84" s="182" t="s">
        <v>753</v>
      </c>
      <c r="G84" s="39">
        <v>45495</v>
      </c>
    </row>
    <row r="85" spans="1:8" ht="32" x14ac:dyDescent="0.2">
      <c r="A85" s="74">
        <v>110.7</v>
      </c>
      <c r="B85" s="167" t="s">
        <v>162</v>
      </c>
      <c r="C85" s="59" t="s">
        <v>755</v>
      </c>
      <c r="D85" s="61" t="s">
        <v>164</v>
      </c>
      <c r="E85" s="61" t="s">
        <v>162</v>
      </c>
      <c r="F85" s="61" t="s">
        <v>756</v>
      </c>
      <c r="G85" s="62">
        <v>45499</v>
      </c>
    </row>
    <row r="86" spans="1:8" ht="16" x14ac:dyDescent="0.2">
      <c r="A86" s="74">
        <v>236.88</v>
      </c>
      <c r="B86" s="167" t="s">
        <v>166</v>
      </c>
      <c r="C86" s="59" t="s">
        <v>757</v>
      </c>
      <c r="D86" s="61" t="s">
        <v>164</v>
      </c>
      <c r="E86" s="61" t="s">
        <v>166</v>
      </c>
      <c r="F86" s="61" t="s">
        <v>758</v>
      </c>
      <c r="G86" s="62">
        <v>45502</v>
      </c>
    </row>
    <row r="87" spans="1:8" ht="16" x14ac:dyDescent="0.2">
      <c r="A87" s="74">
        <v>139.52000000000001</v>
      </c>
      <c r="B87" s="167" t="s">
        <v>702</v>
      </c>
      <c r="C87" s="59"/>
      <c r="D87" s="61" t="s">
        <v>634</v>
      </c>
      <c r="E87" s="61" t="s">
        <v>166</v>
      </c>
      <c r="F87" s="61" t="s">
        <v>759</v>
      </c>
      <c r="G87" s="62">
        <v>45504</v>
      </c>
    </row>
    <row r="88" spans="1:8" ht="16" x14ac:dyDescent="0.2">
      <c r="A88" s="74">
        <v>154.63</v>
      </c>
      <c r="B88" s="167" t="s">
        <v>166</v>
      </c>
      <c r="C88" s="59" t="s">
        <v>760</v>
      </c>
      <c r="D88" s="61" t="s">
        <v>170</v>
      </c>
      <c r="E88" s="61" t="s">
        <v>166</v>
      </c>
      <c r="F88" s="61" t="s">
        <v>598</v>
      </c>
      <c r="G88" s="62">
        <v>45511</v>
      </c>
    </row>
    <row r="89" spans="1:8" ht="32" x14ac:dyDescent="0.2">
      <c r="A89" s="74">
        <v>52.35</v>
      </c>
      <c r="B89" s="167" t="s">
        <v>166</v>
      </c>
      <c r="C89" s="59" t="s">
        <v>761</v>
      </c>
      <c r="D89" s="61" t="s">
        <v>762</v>
      </c>
      <c r="E89" s="61" t="s">
        <v>166</v>
      </c>
      <c r="F89" s="61" t="s">
        <v>763</v>
      </c>
      <c r="G89" s="62">
        <v>45511</v>
      </c>
      <c r="H89" s="162" t="s">
        <v>828</v>
      </c>
    </row>
    <row r="90" spans="1:8" ht="16" x14ac:dyDescent="0.2">
      <c r="A90" s="74">
        <v>38.32</v>
      </c>
      <c r="B90" s="167" t="s">
        <v>162</v>
      </c>
      <c r="C90" s="59" t="s">
        <v>764</v>
      </c>
      <c r="D90" s="61" t="s">
        <v>164</v>
      </c>
      <c r="E90" s="61" t="s">
        <v>162</v>
      </c>
      <c r="F90" s="61" t="s">
        <v>598</v>
      </c>
      <c r="G90" s="62">
        <v>45511</v>
      </c>
    </row>
    <row r="91" spans="1:8" ht="16" x14ac:dyDescent="0.2">
      <c r="A91" s="74">
        <v>294.63</v>
      </c>
      <c r="B91" s="167" t="s">
        <v>356</v>
      </c>
      <c r="C91" s="59" t="s">
        <v>765</v>
      </c>
      <c r="D91" s="61" t="s">
        <v>164</v>
      </c>
      <c r="E91" s="61" t="s">
        <v>356</v>
      </c>
      <c r="F91" s="61" t="s">
        <v>766</v>
      </c>
      <c r="G91" s="62">
        <v>45511</v>
      </c>
    </row>
    <row r="92" spans="1:8" ht="16" x14ac:dyDescent="0.2">
      <c r="A92" s="74">
        <v>42.5</v>
      </c>
      <c r="B92" s="167" t="s">
        <v>767</v>
      </c>
      <c r="C92" s="59"/>
      <c r="D92" s="61" t="s">
        <v>747</v>
      </c>
      <c r="E92" s="61" t="s">
        <v>166</v>
      </c>
      <c r="F92" s="61" t="s">
        <v>768</v>
      </c>
      <c r="G92" s="62">
        <v>45513</v>
      </c>
    </row>
    <row r="93" spans="1:8" ht="16" x14ac:dyDescent="0.2">
      <c r="A93" s="74">
        <v>34.14</v>
      </c>
      <c r="B93" s="167" t="s">
        <v>769</v>
      </c>
      <c r="C93" s="59"/>
      <c r="D93" s="61" t="s">
        <v>747</v>
      </c>
      <c r="E93" s="61" t="s">
        <v>162</v>
      </c>
      <c r="F93" s="61" t="s">
        <v>768</v>
      </c>
      <c r="G93" s="62">
        <v>45513</v>
      </c>
    </row>
    <row r="94" spans="1:8" ht="16" x14ac:dyDescent="0.2">
      <c r="A94" s="74">
        <v>190.09</v>
      </c>
      <c r="B94" s="167" t="s">
        <v>162</v>
      </c>
      <c r="C94" s="59" t="s">
        <v>770</v>
      </c>
      <c r="D94" s="61" t="s">
        <v>164</v>
      </c>
      <c r="E94" s="61" t="s">
        <v>162</v>
      </c>
      <c r="F94" s="61" t="s">
        <v>771</v>
      </c>
      <c r="G94" s="62">
        <v>45517</v>
      </c>
    </row>
    <row r="95" spans="1:8" ht="16" x14ac:dyDescent="0.2">
      <c r="A95" s="74">
        <v>411.25</v>
      </c>
      <c r="B95" s="167" t="s">
        <v>166</v>
      </c>
      <c r="C95" s="59" t="s">
        <v>772</v>
      </c>
      <c r="D95" s="61" t="s">
        <v>164</v>
      </c>
      <c r="E95" s="61" t="s">
        <v>166</v>
      </c>
      <c r="F95" s="61" t="s">
        <v>773</v>
      </c>
      <c r="G95" s="62">
        <v>45517</v>
      </c>
    </row>
    <row r="96" spans="1:8" ht="32" x14ac:dyDescent="0.2">
      <c r="A96" s="74">
        <v>126.11</v>
      </c>
      <c r="B96" s="167" t="s">
        <v>774</v>
      </c>
      <c r="C96" s="59"/>
      <c r="D96" s="61" t="s">
        <v>634</v>
      </c>
      <c r="E96" s="61" t="s">
        <v>356</v>
      </c>
      <c r="F96" s="61" t="s">
        <v>754</v>
      </c>
      <c r="G96" s="62">
        <v>45519</v>
      </c>
    </row>
    <row r="97" spans="1:7" ht="16" x14ac:dyDescent="0.2">
      <c r="A97" s="74">
        <v>320.60000000000002</v>
      </c>
      <c r="B97" s="167" t="s">
        <v>775</v>
      </c>
      <c r="C97" s="59"/>
      <c r="D97" s="61" t="s">
        <v>634</v>
      </c>
      <c r="E97" s="61" t="s">
        <v>162</v>
      </c>
      <c r="F97" s="61" t="s">
        <v>768</v>
      </c>
      <c r="G97" s="62">
        <v>45513</v>
      </c>
    </row>
    <row r="98" spans="1:7" ht="16" x14ac:dyDescent="0.2">
      <c r="A98" s="74">
        <v>320.60000000000002</v>
      </c>
      <c r="B98" s="167" t="s">
        <v>776</v>
      </c>
      <c r="C98" s="59"/>
      <c r="D98" s="61" t="s">
        <v>634</v>
      </c>
      <c r="E98" s="61" t="s">
        <v>166</v>
      </c>
      <c r="F98" s="61" t="s">
        <v>768</v>
      </c>
      <c r="G98" s="62">
        <v>45513</v>
      </c>
    </row>
    <row r="99" spans="1:7" ht="32" x14ac:dyDescent="0.2">
      <c r="A99" s="74">
        <v>206.25</v>
      </c>
      <c r="B99" s="167" t="s">
        <v>162</v>
      </c>
      <c r="C99" s="59" t="s">
        <v>777</v>
      </c>
      <c r="D99" s="61" t="s">
        <v>170</v>
      </c>
      <c r="E99" s="61" t="s">
        <v>162</v>
      </c>
      <c r="F99" s="61" t="s">
        <v>778</v>
      </c>
      <c r="G99" s="62">
        <v>45523</v>
      </c>
    </row>
    <row r="100" spans="1:7" ht="16" x14ac:dyDescent="0.2">
      <c r="A100" s="74">
        <v>14.6</v>
      </c>
      <c r="B100" s="167" t="s">
        <v>779</v>
      </c>
      <c r="C100" s="59"/>
      <c r="D100" s="61" t="s">
        <v>209</v>
      </c>
      <c r="E100" s="61" t="s">
        <v>168</v>
      </c>
      <c r="F100" s="61" t="s">
        <v>780</v>
      </c>
      <c r="G100" s="62">
        <v>45531</v>
      </c>
    </row>
    <row r="101" spans="1:7" ht="16" x14ac:dyDescent="0.2">
      <c r="A101" s="74">
        <v>16.309999999999999</v>
      </c>
      <c r="B101" s="167" t="s">
        <v>781</v>
      </c>
      <c r="C101" s="59"/>
      <c r="D101" s="61" t="s">
        <v>209</v>
      </c>
      <c r="E101" s="61" t="s">
        <v>166</v>
      </c>
      <c r="F101" s="61" t="s">
        <v>780</v>
      </c>
      <c r="G101" s="62">
        <v>45532</v>
      </c>
    </row>
    <row r="102" spans="1:7" ht="16" x14ac:dyDescent="0.2">
      <c r="A102" s="74">
        <v>20.329999999999998</v>
      </c>
      <c r="B102" s="167" t="s">
        <v>782</v>
      </c>
      <c r="C102" s="59"/>
      <c r="D102" s="61" t="s">
        <v>209</v>
      </c>
      <c r="E102" s="61" t="s">
        <v>166</v>
      </c>
      <c r="F102" s="61" t="s">
        <v>780</v>
      </c>
      <c r="G102" s="62">
        <v>45532</v>
      </c>
    </row>
    <row r="103" spans="1:7" ht="16" x14ac:dyDescent="0.2">
      <c r="A103" s="74">
        <v>1409.85</v>
      </c>
      <c r="B103" s="167" t="s">
        <v>783</v>
      </c>
      <c r="C103" s="59"/>
      <c r="D103" s="61" t="s">
        <v>634</v>
      </c>
      <c r="E103" s="61" t="s">
        <v>168</v>
      </c>
      <c r="F103" s="61" t="s">
        <v>780</v>
      </c>
      <c r="G103" s="62">
        <v>45532</v>
      </c>
    </row>
    <row r="104" spans="1:7" ht="16" x14ac:dyDescent="0.2">
      <c r="A104" s="74">
        <v>395.11</v>
      </c>
      <c r="B104" s="167" t="s">
        <v>162</v>
      </c>
      <c r="C104" s="59" t="s">
        <v>784</v>
      </c>
      <c r="D104" s="61" t="s">
        <v>170</v>
      </c>
      <c r="E104" s="61" t="s">
        <v>162</v>
      </c>
      <c r="F104" s="61" t="s">
        <v>785</v>
      </c>
      <c r="G104" s="62">
        <v>45533</v>
      </c>
    </row>
    <row r="105" spans="1:7" ht="16" x14ac:dyDescent="0.2">
      <c r="A105" s="74">
        <v>546.89</v>
      </c>
      <c r="B105" s="167" t="s">
        <v>166</v>
      </c>
      <c r="C105" s="59" t="s">
        <v>786</v>
      </c>
      <c r="D105" s="61" t="s">
        <v>164</v>
      </c>
      <c r="E105" s="61" t="s">
        <v>168</v>
      </c>
      <c r="F105" s="61" t="s">
        <v>787</v>
      </c>
      <c r="G105" s="62">
        <v>45533</v>
      </c>
    </row>
    <row r="106" spans="1:7" ht="16" x14ac:dyDescent="0.2">
      <c r="A106" s="74">
        <v>21.31</v>
      </c>
      <c r="B106" s="167" t="s">
        <v>788</v>
      </c>
      <c r="C106" s="59"/>
      <c r="D106" s="61" t="s">
        <v>209</v>
      </c>
      <c r="E106" s="61" t="s">
        <v>166</v>
      </c>
      <c r="F106" s="61" t="s">
        <v>780</v>
      </c>
      <c r="G106" s="62">
        <v>45533</v>
      </c>
    </row>
    <row r="107" spans="1:7" ht="16" x14ac:dyDescent="0.2">
      <c r="A107" s="74">
        <v>21.87</v>
      </c>
      <c r="B107" s="167" t="s">
        <v>699</v>
      </c>
      <c r="C107" s="59"/>
      <c r="D107" s="61" t="s">
        <v>209</v>
      </c>
      <c r="E107" s="61" t="s">
        <v>168</v>
      </c>
      <c r="F107" s="61" t="s">
        <v>780</v>
      </c>
      <c r="G107" s="62">
        <v>45533</v>
      </c>
    </row>
    <row r="108" spans="1:7" ht="16" x14ac:dyDescent="0.2">
      <c r="A108" s="74">
        <v>8.8699999999999992</v>
      </c>
      <c r="B108" s="167" t="s">
        <v>789</v>
      </c>
      <c r="C108" s="59"/>
      <c r="D108" s="61" t="s">
        <v>209</v>
      </c>
      <c r="E108" s="61" t="s">
        <v>168</v>
      </c>
      <c r="F108" s="61" t="s">
        <v>780</v>
      </c>
      <c r="G108" s="62">
        <v>45534</v>
      </c>
    </row>
    <row r="109" spans="1:7" ht="16" x14ac:dyDescent="0.2">
      <c r="A109" s="74">
        <v>31.08</v>
      </c>
      <c r="B109" s="167" t="s">
        <v>790</v>
      </c>
      <c r="C109" s="59"/>
      <c r="D109" s="61" t="s">
        <v>209</v>
      </c>
      <c r="E109" s="61" t="s">
        <v>166</v>
      </c>
      <c r="F109" s="61" t="s">
        <v>791</v>
      </c>
      <c r="G109" s="62">
        <v>45536</v>
      </c>
    </row>
    <row r="110" spans="1:7" ht="16" x14ac:dyDescent="0.2">
      <c r="A110" s="74">
        <v>29.75</v>
      </c>
      <c r="B110" s="167" t="s">
        <v>792</v>
      </c>
      <c r="C110" s="59"/>
      <c r="D110" s="61" t="s">
        <v>209</v>
      </c>
      <c r="E110" s="61" t="s">
        <v>166</v>
      </c>
      <c r="F110" s="61" t="s">
        <v>793</v>
      </c>
      <c r="G110" s="62">
        <v>45536</v>
      </c>
    </row>
    <row r="111" spans="1:7" ht="16" x14ac:dyDescent="0.2">
      <c r="A111" s="74">
        <v>295.74</v>
      </c>
      <c r="B111" s="167" t="s">
        <v>635</v>
      </c>
      <c r="C111" s="59"/>
      <c r="D111" s="61" t="s">
        <v>634</v>
      </c>
      <c r="E111" s="61" t="s">
        <v>176</v>
      </c>
      <c r="F111" s="61" t="s">
        <v>794</v>
      </c>
      <c r="G111" s="62">
        <v>45536</v>
      </c>
    </row>
    <row r="112" spans="1:7" ht="16" x14ac:dyDescent="0.2">
      <c r="A112" s="74">
        <v>317.74</v>
      </c>
      <c r="B112" s="167" t="s">
        <v>635</v>
      </c>
      <c r="C112" s="59"/>
      <c r="D112" s="61" t="s">
        <v>634</v>
      </c>
      <c r="E112" s="61" t="s">
        <v>162</v>
      </c>
      <c r="F112" s="61" t="s">
        <v>794</v>
      </c>
      <c r="G112" s="62">
        <v>45536</v>
      </c>
    </row>
    <row r="113" spans="1:7" ht="16" x14ac:dyDescent="0.2">
      <c r="A113" s="74">
        <v>317.74</v>
      </c>
      <c r="B113" s="167" t="s">
        <v>635</v>
      </c>
      <c r="C113" s="59"/>
      <c r="D113" s="61" t="s">
        <v>634</v>
      </c>
      <c r="E113" s="61" t="s">
        <v>356</v>
      </c>
      <c r="F113" s="61" t="s">
        <v>794</v>
      </c>
      <c r="G113" s="62">
        <v>45536</v>
      </c>
    </row>
    <row r="114" spans="1:7" ht="16" x14ac:dyDescent="0.2">
      <c r="A114" s="74">
        <v>317.74</v>
      </c>
      <c r="B114" s="167" t="s">
        <v>635</v>
      </c>
      <c r="C114" s="59"/>
      <c r="D114" s="61" t="s">
        <v>634</v>
      </c>
      <c r="E114" s="61" t="s">
        <v>166</v>
      </c>
      <c r="F114" s="61" t="s">
        <v>793</v>
      </c>
      <c r="G114" s="62">
        <v>45536</v>
      </c>
    </row>
    <row r="115" spans="1:7" ht="16" x14ac:dyDescent="0.2">
      <c r="A115" s="74">
        <v>241.16</v>
      </c>
      <c r="B115" s="167" t="s">
        <v>176</v>
      </c>
      <c r="C115" s="59" t="s">
        <v>795</v>
      </c>
      <c r="D115" s="61" t="s">
        <v>164</v>
      </c>
      <c r="E115" s="61" t="s">
        <v>176</v>
      </c>
      <c r="F115" s="61" t="s">
        <v>796</v>
      </c>
      <c r="G115" s="62">
        <v>45538</v>
      </c>
    </row>
    <row r="116" spans="1:7" ht="16" x14ac:dyDescent="0.2">
      <c r="A116" s="74">
        <v>171.12</v>
      </c>
      <c r="B116" s="167" t="s">
        <v>162</v>
      </c>
      <c r="C116" s="59" t="s">
        <v>797</v>
      </c>
      <c r="D116" s="61" t="s">
        <v>164</v>
      </c>
      <c r="E116" s="61" t="s">
        <v>162</v>
      </c>
      <c r="F116" s="61" t="s">
        <v>798</v>
      </c>
      <c r="G116" s="62">
        <v>45538</v>
      </c>
    </row>
    <row r="117" spans="1:7" ht="16" x14ac:dyDescent="0.2">
      <c r="A117" s="74">
        <v>47.33</v>
      </c>
      <c r="B117" s="167" t="s">
        <v>162</v>
      </c>
      <c r="C117" s="59" t="s">
        <v>799</v>
      </c>
      <c r="D117" s="61" t="s">
        <v>800</v>
      </c>
      <c r="E117" s="61" t="s">
        <v>162</v>
      </c>
      <c r="F117" s="61" t="s">
        <v>794</v>
      </c>
      <c r="G117" s="62">
        <v>45538</v>
      </c>
    </row>
    <row r="118" spans="1:7" ht="16" x14ac:dyDescent="0.2">
      <c r="A118" s="74">
        <v>228.5</v>
      </c>
      <c r="B118" s="167" t="s">
        <v>356</v>
      </c>
      <c r="C118" s="59" t="s">
        <v>801</v>
      </c>
      <c r="D118" s="61" t="s">
        <v>164</v>
      </c>
      <c r="E118" s="61" t="s">
        <v>356</v>
      </c>
      <c r="F118" s="61" t="s">
        <v>802</v>
      </c>
      <c r="G118" s="62">
        <v>45538</v>
      </c>
    </row>
    <row r="119" spans="1:7" ht="16" x14ac:dyDescent="0.2">
      <c r="A119" s="74">
        <v>70.14</v>
      </c>
      <c r="B119" s="167" t="s">
        <v>356</v>
      </c>
      <c r="C119" s="59" t="s">
        <v>803</v>
      </c>
      <c r="D119" s="61" t="s">
        <v>209</v>
      </c>
      <c r="E119" s="61" t="s">
        <v>356</v>
      </c>
      <c r="F119" s="61" t="s">
        <v>802</v>
      </c>
      <c r="G119" s="62">
        <v>45538</v>
      </c>
    </row>
    <row r="120" spans="1:7" ht="16" x14ac:dyDescent="0.2">
      <c r="A120" s="74">
        <v>478.06</v>
      </c>
      <c r="B120" s="167" t="s">
        <v>166</v>
      </c>
      <c r="C120" s="59" t="s">
        <v>804</v>
      </c>
      <c r="D120" s="61" t="s">
        <v>170</v>
      </c>
      <c r="E120" s="61" t="s">
        <v>166</v>
      </c>
      <c r="F120" s="61" t="s">
        <v>805</v>
      </c>
      <c r="G120" s="62">
        <v>45544</v>
      </c>
    </row>
    <row r="121" spans="1:7" ht="16" x14ac:dyDescent="0.2">
      <c r="A121" s="74">
        <v>204.26</v>
      </c>
      <c r="B121" s="167" t="s">
        <v>356</v>
      </c>
      <c r="C121" s="59" t="s">
        <v>806</v>
      </c>
      <c r="D121" s="61" t="s">
        <v>164</v>
      </c>
      <c r="E121" s="61" t="s">
        <v>356</v>
      </c>
      <c r="F121" s="61" t="s">
        <v>807</v>
      </c>
      <c r="G121" s="62">
        <v>45544</v>
      </c>
    </row>
    <row r="122" spans="1:7" ht="32" x14ac:dyDescent="0.2">
      <c r="A122" s="74">
        <v>20.9</v>
      </c>
      <c r="B122" s="167" t="s">
        <v>699</v>
      </c>
      <c r="C122" s="59"/>
      <c r="D122" s="61" t="s">
        <v>209</v>
      </c>
      <c r="E122" s="61" t="s">
        <v>168</v>
      </c>
      <c r="F122" s="61" t="s">
        <v>808</v>
      </c>
      <c r="G122" s="62">
        <v>45545</v>
      </c>
    </row>
    <row r="123" spans="1:7" ht="16" x14ac:dyDescent="0.2">
      <c r="A123" s="74">
        <v>77.25</v>
      </c>
      <c r="B123" s="167" t="s">
        <v>162</v>
      </c>
      <c r="C123" s="59" t="s">
        <v>809</v>
      </c>
      <c r="D123" s="61" t="s">
        <v>164</v>
      </c>
      <c r="E123" s="61" t="s">
        <v>162</v>
      </c>
      <c r="F123" s="61" t="s">
        <v>598</v>
      </c>
      <c r="G123" s="62">
        <v>45551</v>
      </c>
    </row>
    <row r="124" spans="1:7" ht="32" x14ac:dyDescent="0.2">
      <c r="A124" s="74">
        <v>697.99</v>
      </c>
      <c r="B124" s="167" t="s">
        <v>783</v>
      </c>
      <c r="C124" s="59"/>
      <c r="D124" s="61" t="s">
        <v>634</v>
      </c>
      <c r="E124" s="61" t="s">
        <v>168</v>
      </c>
      <c r="F124" s="61" t="s">
        <v>808</v>
      </c>
      <c r="G124" s="62" t="s">
        <v>810</v>
      </c>
    </row>
    <row r="125" spans="1:7" ht="32" x14ac:dyDescent="0.2">
      <c r="A125" s="74">
        <v>168.88</v>
      </c>
      <c r="B125" s="167" t="s">
        <v>166</v>
      </c>
      <c r="C125" s="59" t="s">
        <v>811</v>
      </c>
      <c r="D125" s="61" t="s">
        <v>812</v>
      </c>
      <c r="E125" s="61" t="s">
        <v>168</v>
      </c>
      <c r="F125" s="61" t="s">
        <v>808</v>
      </c>
      <c r="G125" s="62">
        <v>45551</v>
      </c>
    </row>
    <row r="126" spans="1:7" ht="16" x14ac:dyDescent="0.2">
      <c r="A126" s="74">
        <v>189.88</v>
      </c>
      <c r="B126" s="167" t="s">
        <v>356</v>
      </c>
      <c r="C126" s="59" t="s">
        <v>813</v>
      </c>
      <c r="D126" s="61" t="s">
        <v>170</v>
      </c>
      <c r="E126" s="61" t="s">
        <v>356</v>
      </c>
      <c r="F126" s="61" t="s">
        <v>814</v>
      </c>
      <c r="G126" s="62">
        <v>45551</v>
      </c>
    </row>
    <row r="127" spans="1:7" ht="32" x14ac:dyDescent="0.2">
      <c r="A127" s="74">
        <v>228.81</v>
      </c>
      <c r="B127" s="167" t="s">
        <v>166</v>
      </c>
      <c r="C127" s="59" t="s">
        <v>815</v>
      </c>
      <c r="D127" s="61" t="s">
        <v>164</v>
      </c>
      <c r="E127" s="61" t="s">
        <v>168</v>
      </c>
      <c r="F127" s="61" t="s">
        <v>816</v>
      </c>
      <c r="G127" s="62">
        <v>45558</v>
      </c>
    </row>
    <row r="128" spans="1:7" ht="32" x14ac:dyDescent="0.2">
      <c r="A128" s="146">
        <v>424.55</v>
      </c>
      <c r="B128" s="212" t="s">
        <v>196</v>
      </c>
      <c r="C128" s="125"/>
      <c r="D128" s="172" t="s">
        <v>603</v>
      </c>
      <c r="E128" s="213" t="s">
        <v>168</v>
      </c>
      <c r="F128" s="213" t="s">
        <v>817</v>
      </c>
      <c r="G128" s="93">
        <v>45558</v>
      </c>
    </row>
    <row r="129" spans="1:8" ht="16" x14ac:dyDescent="0.2">
      <c r="A129" s="133">
        <v>441.31</v>
      </c>
      <c r="B129" s="171" t="s">
        <v>196</v>
      </c>
      <c r="C129" s="113"/>
      <c r="D129" s="112" t="s">
        <v>634</v>
      </c>
      <c r="E129" s="114" t="s">
        <v>168</v>
      </c>
      <c r="F129" s="114" t="s">
        <v>818</v>
      </c>
      <c r="G129" s="169">
        <v>45559</v>
      </c>
      <c r="H129" s="162" t="s">
        <v>831</v>
      </c>
    </row>
    <row r="130" spans="1:8" ht="16" x14ac:dyDescent="0.2">
      <c r="A130" s="133">
        <v>114.41</v>
      </c>
      <c r="B130" s="171" t="s">
        <v>196</v>
      </c>
      <c r="C130" s="113"/>
      <c r="D130" s="112" t="s">
        <v>603</v>
      </c>
      <c r="E130" s="114" t="s">
        <v>168</v>
      </c>
      <c r="F130" s="114" t="s">
        <v>819</v>
      </c>
      <c r="G130" s="169">
        <v>45558</v>
      </c>
    </row>
    <row r="131" spans="1:8" ht="48" x14ac:dyDescent="0.2">
      <c r="A131" s="133">
        <v>215.46</v>
      </c>
      <c r="B131" s="171" t="s">
        <v>162</v>
      </c>
      <c r="C131" s="113" t="s">
        <v>820</v>
      </c>
      <c r="D131" s="112" t="s">
        <v>164</v>
      </c>
      <c r="E131" s="114" t="s">
        <v>162</v>
      </c>
      <c r="F131" s="114" t="s">
        <v>821</v>
      </c>
      <c r="G131" s="169">
        <v>45565</v>
      </c>
    </row>
    <row r="132" spans="1:8" ht="16" x14ac:dyDescent="0.2">
      <c r="A132" s="133">
        <v>25.17</v>
      </c>
      <c r="B132" s="171" t="s">
        <v>822</v>
      </c>
      <c r="C132" s="113"/>
      <c r="D132" s="112" t="s">
        <v>823</v>
      </c>
      <c r="E132" s="114" t="s">
        <v>168</v>
      </c>
      <c r="F132" s="114" t="s">
        <v>824</v>
      </c>
      <c r="G132" s="169">
        <v>45565</v>
      </c>
    </row>
    <row r="133" spans="1:8" ht="32" x14ac:dyDescent="0.2">
      <c r="A133" s="133">
        <v>38.619999999999997</v>
      </c>
      <c r="B133" s="171" t="s">
        <v>162</v>
      </c>
      <c r="C133" s="113" t="s">
        <v>163</v>
      </c>
      <c r="D133" s="112" t="s">
        <v>164</v>
      </c>
      <c r="E133" s="114" t="s">
        <v>162</v>
      </c>
      <c r="F133" s="114" t="s">
        <v>165</v>
      </c>
      <c r="G133" s="169">
        <v>45572</v>
      </c>
      <c r="H133" s="162"/>
    </row>
    <row r="134" spans="1:8" ht="32" x14ac:dyDescent="0.2">
      <c r="A134" s="133">
        <v>201.5</v>
      </c>
      <c r="B134" s="171" t="s">
        <v>166</v>
      </c>
      <c r="C134" s="113" t="s">
        <v>167</v>
      </c>
      <c r="D134" s="112" t="s">
        <v>164</v>
      </c>
      <c r="E134" s="114" t="s">
        <v>168</v>
      </c>
      <c r="F134" s="114" t="s">
        <v>165</v>
      </c>
      <c r="G134" s="169">
        <v>45572</v>
      </c>
    </row>
    <row r="135" spans="1:8" ht="16" x14ac:dyDescent="0.2">
      <c r="A135" s="133">
        <v>94.22</v>
      </c>
      <c r="B135" s="171" t="s">
        <v>162</v>
      </c>
      <c r="C135" s="113" t="s">
        <v>169</v>
      </c>
      <c r="D135" s="112" t="s">
        <v>170</v>
      </c>
      <c r="E135" s="114" t="s">
        <v>162</v>
      </c>
      <c r="F135" s="214" t="s">
        <v>830</v>
      </c>
      <c r="G135" s="169">
        <v>45572</v>
      </c>
      <c r="H135" s="162"/>
    </row>
    <row r="136" spans="1:8" ht="16" x14ac:dyDescent="0.2">
      <c r="A136" s="133">
        <v>12</v>
      </c>
      <c r="B136" s="171" t="s">
        <v>171</v>
      </c>
      <c r="C136" s="113"/>
      <c r="D136" s="112" t="s">
        <v>172</v>
      </c>
      <c r="E136" s="114" t="s">
        <v>166</v>
      </c>
      <c r="F136" s="114" t="s">
        <v>173</v>
      </c>
      <c r="G136" s="169">
        <v>45574</v>
      </c>
    </row>
    <row r="137" spans="1:8" ht="16" x14ac:dyDescent="0.2">
      <c r="A137" s="133">
        <v>39.31</v>
      </c>
      <c r="B137" s="171" t="s">
        <v>162</v>
      </c>
      <c r="C137" s="113" t="s">
        <v>174</v>
      </c>
      <c r="D137" s="112" t="s">
        <v>170</v>
      </c>
      <c r="E137" s="114" t="s">
        <v>162</v>
      </c>
      <c r="F137" s="114" t="s">
        <v>175</v>
      </c>
      <c r="G137" s="169">
        <v>45576</v>
      </c>
    </row>
    <row r="138" spans="1:8" ht="16" x14ac:dyDescent="0.2">
      <c r="A138" s="133">
        <v>13.75</v>
      </c>
      <c r="B138" s="171" t="s">
        <v>176</v>
      </c>
      <c r="C138" s="113" t="s">
        <v>177</v>
      </c>
      <c r="D138" s="112" t="s">
        <v>170</v>
      </c>
      <c r="E138" s="114" t="s">
        <v>176</v>
      </c>
      <c r="F138" s="114" t="s">
        <v>178</v>
      </c>
      <c r="G138" s="169">
        <v>45579</v>
      </c>
    </row>
    <row r="139" spans="1:8" ht="16" x14ac:dyDescent="0.2">
      <c r="A139" s="133">
        <v>13.75</v>
      </c>
      <c r="B139" s="171" t="s">
        <v>176</v>
      </c>
      <c r="C139" s="113" t="s">
        <v>179</v>
      </c>
      <c r="D139" s="112" t="s">
        <v>170</v>
      </c>
      <c r="E139" s="114" t="s">
        <v>176</v>
      </c>
      <c r="F139" s="114" t="s">
        <v>180</v>
      </c>
      <c r="G139" s="169">
        <v>45579</v>
      </c>
    </row>
    <row r="140" spans="1:8" ht="32" x14ac:dyDescent="0.2">
      <c r="A140" s="133">
        <v>241</v>
      </c>
      <c r="B140" s="171" t="s">
        <v>166</v>
      </c>
      <c r="C140" s="113" t="s">
        <v>825</v>
      </c>
      <c r="D140" s="112" t="s">
        <v>170</v>
      </c>
      <c r="E140" s="114" t="s">
        <v>168</v>
      </c>
      <c r="F140" s="114" t="s">
        <v>181</v>
      </c>
      <c r="G140" s="169">
        <v>45579</v>
      </c>
    </row>
    <row r="141" spans="1:8" ht="16" x14ac:dyDescent="0.2">
      <c r="A141" s="133">
        <v>44.16</v>
      </c>
      <c r="B141" s="171" t="s">
        <v>162</v>
      </c>
      <c r="C141" s="113" t="s">
        <v>182</v>
      </c>
      <c r="D141" s="112" t="s">
        <v>170</v>
      </c>
      <c r="E141" s="114" t="s">
        <v>162</v>
      </c>
      <c r="F141" s="114" t="s">
        <v>183</v>
      </c>
      <c r="G141" s="169">
        <v>45586</v>
      </c>
    </row>
    <row r="142" spans="1:8" ht="16" x14ac:dyDescent="0.2">
      <c r="A142" s="133">
        <v>13.75</v>
      </c>
      <c r="B142" s="171" t="s">
        <v>176</v>
      </c>
      <c r="C142" s="113" t="s">
        <v>184</v>
      </c>
      <c r="D142" s="112" t="s">
        <v>164</v>
      </c>
      <c r="E142" s="114" t="s">
        <v>176</v>
      </c>
      <c r="F142" s="114" t="s">
        <v>185</v>
      </c>
      <c r="G142" s="169">
        <v>45586</v>
      </c>
    </row>
    <row r="143" spans="1:8" ht="16" x14ac:dyDescent="0.2">
      <c r="A143" s="133">
        <v>230.88</v>
      </c>
      <c r="B143" s="171" t="s">
        <v>166</v>
      </c>
      <c r="C143" s="113" t="s">
        <v>186</v>
      </c>
      <c r="D143" s="112" t="s">
        <v>164</v>
      </c>
      <c r="E143" s="114" t="s">
        <v>168</v>
      </c>
      <c r="F143" s="114" t="s">
        <v>187</v>
      </c>
      <c r="G143" s="169">
        <v>45586</v>
      </c>
    </row>
    <row r="144" spans="1:8" ht="16" x14ac:dyDescent="0.2">
      <c r="A144" s="133">
        <v>110</v>
      </c>
      <c r="B144" s="171" t="s">
        <v>176</v>
      </c>
      <c r="C144" s="113" t="s">
        <v>188</v>
      </c>
      <c r="D144" s="112" t="s">
        <v>170</v>
      </c>
      <c r="E144" s="114" t="s">
        <v>176</v>
      </c>
      <c r="F144" s="114" t="s">
        <v>189</v>
      </c>
      <c r="G144" s="169">
        <v>45592</v>
      </c>
    </row>
    <row r="145" spans="1:7" ht="32" x14ac:dyDescent="0.2">
      <c r="A145" s="133">
        <v>222.96</v>
      </c>
      <c r="B145" s="171" t="s">
        <v>162</v>
      </c>
      <c r="C145" s="113" t="s">
        <v>190</v>
      </c>
      <c r="D145" s="112" t="s">
        <v>170</v>
      </c>
      <c r="E145" s="114" t="s">
        <v>162</v>
      </c>
      <c r="F145" s="114" t="s">
        <v>191</v>
      </c>
      <c r="G145" s="169">
        <v>45592</v>
      </c>
    </row>
    <row r="146" spans="1:7" ht="16" x14ac:dyDescent="0.2">
      <c r="A146" s="133">
        <v>40.32</v>
      </c>
      <c r="B146" s="171" t="s">
        <v>162</v>
      </c>
      <c r="C146" s="113" t="s">
        <v>192</v>
      </c>
      <c r="D146" s="112" t="s">
        <v>170</v>
      </c>
      <c r="E146" s="114" t="s">
        <v>826</v>
      </c>
      <c r="F146" s="114" t="s">
        <v>193</v>
      </c>
      <c r="G146" s="169">
        <v>45592</v>
      </c>
    </row>
    <row r="147" spans="1:7" ht="48" x14ac:dyDescent="0.2">
      <c r="A147" s="133">
        <v>410.88</v>
      </c>
      <c r="B147" s="171" t="s">
        <v>166</v>
      </c>
      <c r="C147" s="113" t="s">
        <v>194</v>
      </c>
      <c r="D147" s="112" t="s">
        <v>170</v>
      </c>
      <c r="E147" s="114" t="s">
        <v>168</v>
      </c>
      <c r="F147" s="114" t="s">
        <v>195</v>
      </c>
      <c r="G147" s="169">
        <v>45592</v>
      </c>
    </row>
    <row r="148" spans="1:7" ht="16" x14ac:dyDescent="0.2">
      <c r="A148" s="133">
        <v>409.02</v>
      </c>
      <c r="B148" s="171" t="s">
        <v>196</v>
      </c>
      <c r="C148" s="113"/>
      <c r="D148" s="112" t="s">
        <v>197</v>
      </c>
      <c r="E148" s="114" t="s">
        <v>168</v>
      </c>
      <c r="F148" s="114" t="s">
        <v>198</v>
      </c>
      <c r="G148" s="169">
        <v>45586</v>
      </c>
    </row>
    <row r="149" spans="1:7" ht="16" x14ac:dyDescent="0.2">
      <c r="A149" s="133">
        <v>-391.31</v>
      </c>
      <c r="B149" s="171" t="s">
        <v>199</v>
      </c>
      <c r="C149" s="113"/>
      <c r="D149" s="112" t="s">
        <v>200</v>
      </c>
      <c r="E149" s="114" t="s">
        <v>166</v>
      </c>
      <c r="F149" s="114" t="s">
        <v>201</v>
      </c>
      <c r="G149" s="169">
        <v>45586</v>
      </c>
    </row>
    <row r="150" spans="1:7" ht="16" x14ac:dyDescent="0.2">
      <c r="A150" s="133">
        <v>121.64</v>
      </c>
      <c r="B150" s="171" t="s">
        <v>176</v>
      </c>
      <c r="C150" s="113" t="s">
        <v>202</v>
      </c>
      <c r="D150" s="112" t="s">
        <v>170</v>
      </c>
      <c r="E150" s="114" t="s">
        <v>176</v>
      </c>
      <c r="F150" s="114" t="s">
        <v>203</v>
      </c>
      <c r="G150" s="169">
        <v>45593</v>
      </c>
    </row>
    <row r="151" spans="1:7" ht="32" x14ac:dyDescent="0.2">
      <c r="A151" s="133">
        <v>287.27999999999997</v>
      </c>
      <c r="B151" s="171" t="s">
        <v>162</v>
      </c>
      <c r="C151" s="113" t="s">
        <v>204</v>
      </c>
      <c r="D151" s="112" t="s">
        <v>170</v>
      </c>
      <c r="E151" s="114" t="s">
        <v>162</v>
      </c>
      <c r="F151" s="114" t="s">
        <v>205</v>
      </c>
      <c r="G151" s="169">
        <v>45596</v>
      </c>
    </row>
    <row r="152" spans="1:7" ht="16" x14ac:dyDescent="0.2">
      <c r="A152" s="133">
        <v>91.37</v>
      </c>
      <c r="B152" s="171" t="s">
        <v>166</v>
      </c>
      <c r="C152" s="113" t="s">
        <v>206</v>
      </c>
      <c r="D152" s="112" t="s">
        <v>170</v>
      </c>
      <c r="E152" s="114" t="s">
        <v>166</v>
      </c>
      <c r="F152" s="114" t="s">
        <v>207</v>
      </c>
      <c r="G152" s="169">
        <v>45596</v>
      </c>
    </row>
    <row r="153" spans="1:7" ht="48" x14ac:dyDescent="0.2">
      <c r="A153" s="133">
        <v>26</v>
      </c>
      <c r="B153" s="171" t="s">
        <v>208</v>
      </c>
      <c r="C153" s="113"/>
      <c r="D153" s="112" t="s">
        <v>209</v>
      </c>
      <c r="E153" s="114" t="s">
        <v>210</v>
      </c>
      <c r="F153" s="114" t="s">
        <v>209</v>
      </c>
      <c r="G153" s="169">
        <v>45603</v>
      </c>
    </row>
    <row r="154" spans="1:7" ht="16" x14ac:dyDescent="0.2">
      <c r="A154" s="133">
        <v>254.2</v>
      </c>
      <c r="B154" s="171" t="s">
        <v>211</v>
      </c>
      <c r="C154" s="113"/>
      <c r="D154" s="112" t="s">
        <v>212</v>
      </c>
      <c r="E154" s="114" t="s">
        <v>162</v>
      </c>
      <c r="F154" s="114" t="s">
        <v>213</v>
      </c>
      <c r="G154" s="169">
        <v>45604</v>
      </c>
    </row>
    <row r="155" spans="1:7" ht="16" x14ac:dyDescent="0.2">
      <c r="A155" s="133">
        <v>127.1</v>
      </c>
      <c r="B155" s="171" t="s">
        <v>214</v>
      </c>
      <c r="C155" s="113"/>
      <c r="D155" s="112" t="s">
        <v>212</v>
      </c>
      <c r="E155" s="114" t="s">
        <v>176</v>
      </c>
      <c r="F155" s="114" t="s">
        <v>215</v>
      </c>
      <c r="G155" s="169">
        <v>45604</v>
      </c>
    </row>
    <row r="156" spans="1:7" ht="16" x14ac:dyDescent="0.2">
      <c r="A156" s="133">
        <v>127.1</v>
      </c>
      <c r="B156" s="171" t="s">
        <v>211</v>
      </c>
      <c r="C156" s="113"/>
      <c r="D156" s="112" t="s">
        <v>212</v>
      </c>
      <c r="E156" s="114" t="s">
        <v>168</v>
      </c>
      <c r="F156" s="114" t="s">
        <v>216</v>
      </c>
      <c r="G156" s="169">
        <v>45604</v>
      </c>
    </row>
    <row r="157" spans="1:7" ht="48" x14ac:dyDescent="0.2">
      <c r="A157" s="133">
        <v>86.57</v>
      </c>
      <c r="B157" s="171" t="s">
        <v>217</v>
      </c>
      <c r="C157" s="113"/>
      <c r="D157" s="112" t="s">
        <v>209</v>
      </c>
      <c r="E157" s="114" t="s">
        <v>210</v>
      </c>
      <c r="F157" s="114" t="s">
        <v>216</v>
      </c>
      <c r="G157" s="169">
        <v>45604</v>
      </c>
    </row>
    <row r="158" spans="1:7" ht="48" x14ac:dyDescent="0.2">
      <c r="A158" s="133">
        <v>118.19</v>
      </c>
      <c r="B158" s="171" t="s">
        <v>162</v>
      </c>
      <c r="C158" s="113" t="s">
        <v>218</v>
      </c>
      <c r="D158" s="112" t="s">
        <v>170</v>
      </c>
      <c r="E158" s="114" t="s">
        <v>162</v>
      </c>
      <c r="F158" s="114" t="s">
        <v>219</v>
      </c>
      <c r="G158" s="169">
        <v>45608</v>
      </c>
    </row>
    <row r="159" spans="1:7" ht="16" x14ac:dyDescent="0.2">
      <c r="A159" s="133">
        <v>176.25</v>
      </c>
      <c r="B159" s="171" t="s">
        <v>176</v>
      </c>
      <c r="C159" s="113" t="s">
        <v>220</v>
      </c>
      <c r="D159" s="112" t="s">
        <v>170</v>
      </c>
      <c r="E159" s="114" t="s">
        <v>176</v>
      </c>
      <c r="F159" s="114" t="s">
        <v>221</v>
      </c>
      <c r="G159" s="169">
        <v>45608</v>
      </c>
    </row>
    <row r="160" spans="1:7" ht="16" x14ac:dyDescent="0.2">
      <c r="A160" s="133">
        <v>381.13</v>
      </c>
      <c r="B160" s="171" t="s">
        <v>166</v>
      </c>
      <c r="C160" s="113" t="s">
        <v>222</v>
      </c>
      <c r="D160" s="112" t="s">
        <v>170</v>
      </c>
      <c r="E160" s="114" t="s">
        <v>166</v>
      </c>
      <c r="F160" s="114" t="s">
        <v>223</v>
      </c>
      <c r="G160" s="169">
        <v>45608</v>
      </c>
    </row>
    <row r="161" spans="1:7" ht="32" x14ac:dyDescent="0.2">
      <c r="A161" s="133">
        <v>252.48</v>
      </c>
      <c r="B161" s="171" t="s">
        <v>166</v>
      </c>
      <c r="C161" s="113"/>
      <c r="D161" s="112" t="s">
        <v>170</v>
      </c>
      <c r="E161" s="114" t="s">
        <v>166</v>
      </c>
      <c r="F161" s="114" t="s">
        <v>224</v>
      </c>
      <c r="G161" s="169">
        <v>45612</v>
      </c>
    </row>
    <row r="162" spans="1:7" ht="80" x14ac:dyDescent="0.2">
      <c r="A162" s="133">
        <v>325.45999999999998</v>
      </c>
      <c r="B162" s="171" t="s">
        <v>162</v>
      </c>
      <c r="C162" s="171" t="s">
        <v>225</v>
      </c>
      <c r="D162" s="112" t="s">
        <v>170</v>
      </c>
      <c r="E162" s="114" t="s">
        <v>162</v>
      </c>
      <c r="F162" s="114" t="s">
        <v>226</v>
      </c>
      <c r="G162" s="169">
        <v>45624</v>
      </c>
    </row>
    <row r="163" spans="1:7" ht="16" x14ac:dyDescent="0.2">
      <c r="A163" s="133">
        <v>61.99</v>
      </c>
      <c r="B163" s="171" t="s">
        <v>162</v>
      </c>
      <c r="C163" s="113" t="s">
        <v>227</v>
      </c>
      <c r="D163" s="112" t="s">
        <v>170</v>
      </c>
      <c r="E163" s="114" t="s">
        <v>162</v>
      </c>
      <c r="F163" s="114" t="s">
        <v>228</v>
      </c>
      <c r="G163" s="169">
        <v>45635</v>
      </c>
    </row>
    <row r="164" spans="1:7" ht="16" x14ac:dyDescent="0.2">
      <c r="A164" s="133">
        <v>26.38</v>
      </c>
      <c r="B164" s="171" t="s">
        <v>166</v>
      </c>
      <c r="C164" s="113" t="s">
        <v>229</v>
      </c>
      <c r="D164" s="112" t="s">
        <v>170</v>
      </c>
      <c r="E164" s="114" t="s">
        <v>166</v>
      </c>
      <c r="F164" s="114" t="s">
        <v>230</v>
      </c>
      <c r="G164" s="169">
        <v>45642</v>
      </c>
    </row>
    <row r="165" spans="1:7" ht="16" x14ac:dyDescent="0.2">
      <c r="A165" s="133">
        <v>42.25</v>
      </c>
      <c r="B165" s="171" t="s">
        <v>166</v>
      </c>
      <c r="C165" s="113" t="s">
        <v>231</v>
      </c>
      <c r="D165" s="112" t="s">
        <v>232</v>
      </c>
      <c r="E165" s="114" t="s">
        <v>166</v>
      </c>
      <c r="F165" s="114" t="s">
        <v>233</v>
      </c>
      <c r="G165" s="169">
        <v>45642</v>
      </c>
    </row>
    <row r="166" spans="1:7" ht="16" x14ac:dyDescent="0.2">
      <c r="A166" s="133">
        <v>36.25</v>
      </c>
      <c r="B166" s="171" t="s">
        <v>162</v>
      </c>
      <c r="C166" s="113" t="s">
        <v>234</v>
      </c>
      <c r="D166" s="112" t="s">
        <v>164</v>
      </c>
      <c r="E166" s="114" t="s">
        <v>162</v>
      </c>
      <c r="F166" s="114" t="s">
        <v>235</v>
      </c>
      <c r="G166" s="169">
        <v>45639</v>
      </c>
    </row>
    <row r="167" spans="1:7" ht="16" x14ac:dyDescent="0.2">
      <c r="A167" s="215">
        <v>5.17</v>
      </c>
      <c r="B167" s="216" t="s">
        <v>162</v>
      </c>
      <c r="C167" s="173" t="s">
        <v>236</v>
      </c>
      <c r="D167" s="174" t="s">
        <v>164</v>
      </c>
      <c r="E167" s="217" t="s">
        <v>162</v>
      </c>
      <c r="F167" s="217" t="s">
        <v>237</v>
      </c>
      <c r="G167" s="175">
        <v>45646</v>
      </c>
    </row>
    <row r="168" spans="1:7" ht="32" x14ac:dyDescent="0.2">
      <c r="A168" s="133">
        <v>326.25</v>
      </c>
      <c r="B168" s="171" t="s">
        <v>166</v>
      </c>
      <c r="C168" s="113" t="s">
        <v>238</v>
      </c>
      <c r="D168" s="112" t="s">
        <v>164</v>
      </c>
      <c r="E168" s="114" t="s">
        <v>166</v>
      </c>
      <c r="F168" s="114" t="s">
        <v>239</v>
      </c>
      <c r="G168" s="169">
        <v>45647</v>
      </c>
    </row>
    <row r="169" spans="1:7" x14ac:dyDescent="0.2">
      <c r="A169" s="152"/>
      <c r="B169" s="113"/>
      <c r="C169" s="113"/>
      <c r="D169" s="112"/>
      <c r="E169" s="114"/>
      <c r="F169" s="114"/>
      <c r="G169" s="112"/>
    </row>
    <row r="170" spans="1:7" x14ac:dyDescent="0.2">
      <c r="A170" s="153">
        <f>SUM(A3:A168)</f>
        <v>28953.550000000007</v>
      </c>
      <c r="B170" s="154"/>
      <c r="C170" s="154"/>
      <c r="D170" s="155" t="s">
        <v>284</v>
      </c>
      <c r="E170" s="156"/>
      <c r="F170" s="155"/>
      <c r="G170" s="157">
        <v>32500</v>
      </c>
    </row>
    <row r="171" spans="1:7" x14ac:dyDescent="0.2">
      <c r="A171" s="158" t="s">
        <v>285</v>
      </c>
      <c r="B171" s="158"/>
      <c r="C171" s="158"/>
      <c r="D171" s="159" t="e">
        <f>SUM(G170-#REF!)</f>
        <v>#REF!</v>
      </c>
      <c r="E171" s="160"/>
      <c r="F171" s="159"/>
      <c r="G171" s="161"/>
    </row>
    <row r="173" spans="1:7" x14ac:dyDescent="0.2">
      <c r="B173" s="81"/>
      <c r="C173" s="81"/>
      <c r="D173" s="81"/>
      <c r="E173" s="81"/>
      <c r="F173" s="81"/>
      <c r="G173" s="81"/>
    </row>
  </sheetData>
  <autoFilter ref="E2:E168" xr:uid="{A48B24DA-42DF-4188-82A2-637228A6E01B}"/>
  <pageMargins left="0.7" right="0.7" top="0.75" bottom="0.75" header="0.3" footer="0.3"/>
  <pageSetup scale="8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5F6F-E346-41C4-BBAC-2EDF13269C8A}">
  <dimension ref="A2:C15"/>
  <sheetViews>
    <sheetView workbookViewId="0">
      <selection activeCell="C15" sqref="C15"/>
    </sheetView>
  </sheetViews>
  <sheetFormatPr baseColWidth="10" defaultColWidth="8.83203125" defaultRowHeight="15" x14ac:dyDescent="0.2"/>
  <cols>
    <col min="1" max="1" width="19.5" customWidth="1"/>
    <col min="2" max="2" width="24.83203125" customWidth="1"/>
    <col min="3" max="3" width="22.5" customWidth="1"/>
  </cols>
  <sheetData>
    <row r="2" spans="1:3" x14ac:dyDescent="0.2">
      <c r="A2" s="70" t="s">
        <v>85</v>
      </c>
      <c r="B2" s="71" t="s">
        <v>86</v>
      </c>
      <c r="C2" s="71"/>
    </row>
    <row r="3" spans="1:3" x14ac:dyDescent="0.2">
      <c r="A3" s="70" t="s">
        <v>87</v>
      </c>
      <c r="B3" s="71" t="s">
        <v>88</v>
      </c>
      <c r="C3" s="71" t="s">
        <v>89</v>
      </c>
    </row>
    <row r="4" spans="1:3" x14ac:dyDescent="0.2">
      <c r="A4" s="74">
        <v>5029.67</v>
      </c>
      <c r="B4" s="62" t="s">
        <v>360</v>
      </c>
      <c r="C4" s="62">
        <v>45382</v>
      </c>
    </row>
    <row r="5" spans="1:3" x14ac:dyDescent="0.2">
      <c r="A5" s="74">
        <v>4100.22</v>
      </c>
      <c r="B5" s="62" t="s">
        <v>361</v>
      </c>
      <c r="C5" s="62">
        <v>45471</v>
      </c>
    </row>
    <row r="6" spans="1:3" x14ac:dyDescent="0.2">
      <c r="A6" s="74">
        <v>4124.6000000000004</v>
      </c>
      <c r="B6" s="62" t="s">
        <v>362</v>
      </c>
      <c r="C6" s="62">
        <v>45565</v>
      </c>
    </row>
    <row r="7" spans="1:3" x14ac:dyDescent="0.2">
      <c r="A7" s="74">
        <v>2751.95</v>
      </c>
      <c r="B7" s="62" t="s">
        <v>90</v>
      </c>
      <c r="C7" s="62">
        <v>45656</v>
      </c>
    </row>
    <row r="8" spans="1:3" x14ac:dyDescent="0.2">
      <c r="A8" s="74"/>
      <c r="B8" s="62"/>
      <c r="C8" s="62"/>
    </row>
    <row r="9" spans="1:3" x14ac:dyDescent="0.2">
      <c r="A9" s="74"/>
      <c r="B9" s="62"/>
      <c r="C9" s="62"/>
    </row>
    <row r="10" spans="1:3" x14ac:dyDescent="0.2">
      <c r="A10" s="75">
        <f>SUM(A4+A5+A6+A7)</f>
        <v>16006.439999999999</v>
      </c>
      <c r="B10" s="75"/>
      <c r="C10" s="96">
        <v>18000</v>
      </c>
    </row>
    <row r="11" spans="1:3" x14ac:dyDescent="0.2">
      <c r="A11" s="68" t="s">
        <v>285</v>
      </c>
      <c r="B11" s="69"/>
      <c r="C11" s="69">
        <f>(C10-A10)</f>
        <v>1993.5600000000013</v>
      </c>
    </row>
    <row r="15" spans="1:3" x14ac:dyDescent="0.2">
      <c r="C15" s="162"/>
    </row>
  </sheetData>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0C52C-F9CB-485B-8CA1-0AA0DC4A4E71}">
  <dimension ref="A1:D19"/>
  <sheetViews>
    <sheetView workbookViewId="0">
      <selection activeCell="D19" sqref="D19"/>
    </sheetView>
  </sheetViews>
  <sheetFormatPr baseColWidth="10" defaultColWidth="8.83203125" defaultRowHeight="15" x14ac:dyDescent="0.2"/>
  <cols>
    <col min="1" max="1" width="24.1640625" customWidth="1"/>
    <col min="2" max="2" width="15.6640625" customWidth="1"/>
    <col min="3" max="3" width="16.5" customWidth="1"/>
    <col min="4" max="4" width="21.5" customWidth="1"/>
  </cols>
  <sheetData>
    <row r="1" spans="1:4" x14ac:dyDescent="0.2">
      <c r="A1" s="73" t="s">
        <v>91</v>
      </c>
      <c r="B1" s="73" t="s">
        <v>92</v>
      </c>
      <c r="C1" s="73"/>
      <c r="D1" s="72"/>
    </row>
    <row r="2" spans="1:4" x14ac:dyDescent="0.2">
      <c r="A2" s="73"/>
      <c r="B2" s="73" t="s">
        <v>93</v>
      </c>
      <c r="C2" s="73" t="s">
        <v>94</v>
      </c>
      <c r="D2" s="73" t="s">
        <v>89</v>
      </c>
    </row>
    <row r="3" spans="1:4" ht="48" x14ac:dyDescent="0.2">
      <c r="A3" s="62" t="s">
        <v>491</v>
      </c>
      <c r="B3" s="136" t="s">
        <v>492</v>
      </c>
      <c r="C3" s="62">
        <v>45292</v>
      </c>
      <c r="D3" s="62">
        <v>45301</v>
      </c>
    </row>
    <row r="4" spans="1:4" x14ac:dyDescent="0.2">
      <c r="A4" s="63">
        <v>3305.21</v>
      </c>
      <c r="B4" s="59" t="s">
        <v>95</v>
      </c>
      <c r="C4" s="62">
        <v>45323</v>
      </c>
      <c r="D4" s="62">
        <v>45332</v>
      </c>
    </row>
    <row r="5" spans="1:4" x14ac:dyDescent="0.2">
      <c r="A5" s="63">
        <v>1721.51</v>
      </c>
      <c r="B5" s="59" t="s">
        <v>95</v>
      </c>
      <c r="C5" s="62">
        <v>45352</v>
      </c>
      <c r="D5" s="62">
        <v>45363</v>
      </c>
    </row>
    <row r="6" spans="1:4" x14ac:dyDescent="0.2">
      <c r="A6" s="63">
        <v>2030.32</v>
      </c>
      <c r="B6" s="59" t="s">
        <v>95</v>
      </c>
      <c r="C6" s="62">
        <v>45383</v>
      </c>
      <c r="D6" s="62">
        <v>45392</v>
      </c>
    </row>
    <row r="7" spans="1:4" x14ac:dyDescent="0.2">
      <c r="A7" s="63">
        <v>2030.32</v>
      </c>
      <c r="B7" s="59" t="s">
        <v>95</v>
      </c>
      <c r="C7" s="62">
        <v>45413</v>
      </c>
      <c r="D7" s="62">
        <v>45422</v>
      </c>
    </row>
    <row r="8" spans="1:4" x14ac:dyDescent="0.2">
      <c r="A8" s="63">
        <v>6921.52</v>
      </c>
      <c r="B8" s="59" t="s">
        <v>95</v>
      </c>
      <c r="C8" s="62">
        <v>45444</v>
      </c>
      <c r="D8" s="62">
        <v>45444</v>
      </c>
    </row>
    <row r="9" spans="1:4" x14ac:dyDescent="0.2">
      <c r="A9" s="63">
        <v>3660.72</v>
      </c>
      <c r="B9" s="59" t="s">
        <v>95</v>
      </c>
      <c r="C9" s="62">
        <v>45474</v>
      </c>
      <c r="D9" s="62">
        <v>45483</v>
      </c>
    </row>
    <row r="10" spans="1:4" x14ac:dyDescent="0.2">
      <c r="A10" s="63">
        <v>3660.72</v>
      </c>
      <c r="B10" s="59" t="s">
        <v>95</v>
      </c>
      <c r="C10" s="62">
        <v>45505</v>
      </c>
      <c r="D10" s="62">
        <v>45516</v>
      </c>
    </row>
    <row r="11" spans="1:4" x14ac:dyDescent="0.2">
      <c r="A11" s="63">
        <v>3660.72</v>
      </c>
      <c r="B11" s="59" t="s">
        <v>95</v>
      </c>
      <c r="C11" s="62">
        <v>45536</v>
      </c>
      <c r="D11" s="62">
        <v>45546</v>
      </c>
    </row>
    <row r="12" spans="1:4" x14ac:dyDescent="0.2">
      <c r="A12" s="63">
        <v>3660.72</v>
      </c>
      <c r="B12" s="59" t="s">
        <v>95</v>
      </c>
      <c r="C12" s="62">
        <v>45566</v>
      </c>
      <c r="D12" s="62">
        <v>45576</v>
      </c>
    </row>
    <row r="13" spans="1:4" x14ac:dyDescent="0.2">
      <c r="A13" s="63">
        <v>2312.9</v>
      </c>
      <c r="B13" s="59" t="s">
        <v>95</v>
      </c>
      <c r="C13" s="62">
        <v>45597</v>
      </c>
      <c r="D13" s="62">
        <v>45609</v>
      </c>
    </row>
    <row r="14" spans="1:4" x14ac:dyDescent="0.2">
      <c r="A14" s="59">
        <v>2986.81</v>
      </c>
      <c r="B14" s="59" t="s">
        <v>95</v>
      </c>
      <c r="C14" s="62">
        <v>45627</v>
      </c>
      <c r="D14" s="62">
        <v>45636</v>
      </c>
    </row>
    <row r="15" spans="1:4" x14ac:dyDescent="0.2">
      <c r="A15" s="64">
        <f>SUM(A4+A5+A6+A7+A8+A9+A10+A11+A12+A13+A14)</f>
        <v>35951.47</v>
      </c>
      <c r="B15" s="65"/>
      <c r="C15" s="137" t="s">
        <v>284</v>
      </c>
      <c r="D15" s="76">
        <v>38000</v>
      </c>
    </row>
    <row r="16" spans="1:4" x14ac:dyDescent="0.2">
      <c r="A16" s="138" t="s">
        <v>285</v>
      </c>
      <c r="B16" s="138"/>
      <c r="C16" s="139">
        <f>SUM(D15-A15)</f>
        <v>2048.5299999999988</v>
      </c>
      <c r="D16" s="140"/>
    </row>
    <row r="19" spans="4:4" x14ac:dyDescent="0.2">
      <c r="D19" s="162"/>
    </row>
  </sheetData>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8077-1284-404F-BC9A-A9F64194E54C}">
  <dimension ref="A2:H31"/>
  <sheetViews>
    <sheetView topLeftCell="A4" workbookViewId="0">
      <selection activeCell="H29" sqref="H29"/>
    </sheetView>
  </sheetViews>
  <sheetFormatPr baseColWidth="10" defaultColWidth="8.83203125" defaultRowHeight="15" x14ac:dyDescent="0.2"/>
  <cols>
    <col min="1" max="1" width="20" customWidth="1"/>
    <col min="2" max="2" width="17.5" customWidth="1"/>
    <col min="3" max="3" width="22.33203125" customWidth="1"/>
    <col min="5" max="5" width="17" customWidth="1"/>
  </cols>
  <sheetData>
    <row r="2" spans="1:5" ht="48" x14ac:dyDescent="0.2">
      <c r="A2" s="55" t="s">
        <v>96</v>
      </c>
      <c r="B2" s="97" t="s">
        <v>97</v>
      </c>
      <c r="C2" s="97"/>
      <c r="D2" s="97"/>
      <c r="E2" s="98"/>
    </row>
    <row r="3" spans="1:5" x14ac:dyDescent="0.2">
      <c r="A3" s="58"/>
      <c r="B3" s="99" t="s">
        <v>93</v>
      </c>
      <c r="C3" s="99" t="s">
        <v>98</v>
      </c>
      <c r="D3" s="99" t="s">
        <v>99</v>
      </c>
      <c r="E3" s="100" t="s">
        <v>89</v>
      </c>
    </row>
    <row r="4" spans="1:5" ht="48" x14ac:dyDescent="0.2">
      <c r="A4" s="63">
        <v>45</v>
      </c>
      <c r="B4" s="101" t="s">
        <v>100</v>
      </c>
      <c r="C4" s="102" t="s">
        <v>363</v>
      </c>
      <c r="D4" s="91" t="s">
        <v>364</v>
      </c>
      <c r="E4" s="62">
        <v>45293</v>
      </c>
    </row>
    <row r="5" spans="1:5" x14ac:dyDescent="0.2">
      <c r="A5" s="63">
        <v>17.309999999999999</v>
      </c>
      <c r="B5" s="101" t="s">
        <v>101</v>
      </c>
      <c r="C5" s="91" t="s">
        <v>102</v>
      </c>
      <c r="D5" s="91" t="s">
        <v>103</v>
      </c>
      <c r="E5" s="62">
        <v>45313</v>
      </c>
    </row>
    <row r="6" spans="1:5" x14ac:dyDescent="0.2">
      <c r="A6" s="63">
        <v>90</v>
      </c>
      <c r="B6" s="101" t="s">
        <v>100</v>
      </c>
      <c r="C6" s="91" t="s">
        <v>365</v>
      </c>
      <c r="D6" s="91" t="s">
        <v>364</v>
      </c>
      <c r="E6" s="62">
        <v>45324</v>
      </c>
    </row>
    <row r="7" spans="1:5" x14ac:dyDescent="0.2">
      <c r="A7" s="63">
        <v>17.309999999999999</v>
      </c>
      <c r="B7" s="101" t="s">
        <v>101</v>
      </c>
      <c r="C7" s="91" t="s">
        <v>102</v>
      </c>
      <c r="D7" s="91" t="s">
        <v>103</v>
      </c>
      <c r="E7" s="62">
        <v>45343</v>
      </c>
    </row>
    <row r="8" spans="1:5" x14ac:dyDescent="0.2">
      <c r="A8" s="63">
        <v>90</v>
      </c>
      <c r="B8" s="101" t="s">
        <v>100</v>
      </c>
      <c r="C8" s="91" t="s">
        <v>365</v>
      </c>
      <c r="D8" s="91" t="s">
        <v>364</v>
      </c>
      <c r="E8" s="62">
        <v>45355</v>
      </c>
    </row>
    <row r="9" spans="1:5" x14ac:dyDescent="0.2">
      <c r="A9" s="63">
        <v>17.309999999999999</v>
      </c>
      <c r="B9" s="101" t="s">
        <v>101</v>
      </c>
      <c r="C9" s="91" t="s">
        <v>102</v>
      </c>
      <c r="D9" s="91" t="s">
        <v>103</v>
      </c>
      <c r="E9" s="62">
        <v>45372</v>
      </c>
    </row>
    <row r="10" spans="1:5" x14ac:dyDescent="0.2">
      <c r="A10" s="63">
        <v>90</v>
      </c>
      <c r="B10" s="101" t="s">
        <v>100</v>
      </c>
      <c r="C10" s="91" t="s">
        <v>365</v>
      </c>
      <c r="D10" s="91" t="s">
        <v>364</v>
      </c>
      <c r="E10" s="62">
        <v>45384</v>
      </c>
    </row>
    <row r="11" spans="1:5" x14ac:dyDescent="0.2">
      <c r="A11" s="63">
        <v>17.309999999999999</v>
      </c>
      <c r="B11" s="101" t="s">
        <v>101</v>
      </c>
      <c r="C11" s="91" t="s">
        <v>102</v>
      </c>
      <c r="D11" s="91" t="s">
        <v>103</v>
      </c>
      <c r="E11" s="62">
        <v>45404</v>
      </c>
    </row>
    <row r="12" spans="1:5" x14ac:dyDescent="0.2">
      <c r="A12" s="63">
        <v>90</v>
      </c>
      <c r="B12" s="101" t="s">
        <v>100</v>
      </c>
      <c r="C12" s="91" t="s">
        <v>365</v>
      </c>
      <c r="D12" s="91" t="s">
        <v>364</v>
      </c>
      <c r="E12" s="62">
        <v>45414</v>
      </c>
    </row>
    <row r="13" spans="1:5" x14ac:dyDescent="0.2">
      <c r="A13" s="63">
        <v>17.309999999999999</v>
      </c>
      <c r="B13" s="101" t="s">
        <v>101</v>
      </c>
      <c r="C13" s="91" t="s">
        <v>102</v>
      </c>
      <c r="D13" s="91" t="s">
        <v>103</v>
      </c>
      <c r="E13" s="62">
        <v>45433</v>
      </c>
    </row>
    <row r="14" spans="1:5" x14ac:dyDescent="0.2">
      <c r="A14" s="63">
        <v>90</v>
      </c>
      <c r="B14" s="101" t="s">
        <v>100</v>
      </c>
      <c r="C14" s="91" t="s">
        <v>365</v>
      </c>
      <c r="D14" s="91" t="s">
        <v>366</v>
      </c>
      <c r="E14" s="62">
        <v>45446</v>
      </c>
    </row>
    <row r="15" spans="1:5" x14ac:dyDescent="0.2">
      <c r="A15" s="103">
        <v>17.309999999999999</v>
      </c>
      <c r="B15" s="104" t="s">
        <v>101</v>
      </c>
      <c r="C15" s="38" t="s">
        <v>102</v>
      </c>
      <c r="D15" s="38" t="s">
        <v>366</v>
      </c>
      <c r="E15" s="39">
        <v>45464</v>
      </c>
    </row>
    <row r="16" spans="1:5" x14ac:dyDescent="0.2">
      <c r="A16" s="63">
        <v>90</v>
      </c>
      <c r="B16" s="101" t="s">
        <v>100</v>
      </c>
      <c r="C16" s="91" t="s">
        <v>365</v>
      </c>
      <c r="D16" s="91" t="s">
        <v>366</v>
      </c>
      <c r="E16" s="62">
        <v>45476</v>
      </c>
    </row>
    <row r="17" spans="1:8" x14ac:dyDescent="0.2">
      <c r="A17" s="103">
        <v>17.309999999999999</v>
      </c>
      <c r="B17" s="104" t="s">
        <v>101</v>
      </c>
      <c r="C17" s="38" t="s">
        <v>102</v>
      </c>
      <c r="D17" s="38" t="s">
        <v>366</v>
      </c>
      <c r="E17" s="39">
        <v>45494</v>
      </c>
    </row>
    <row r="18" spans="1:8" x14ac:dyDescent="0.2">
      <c r="A18" s="63">
        <v>99</v>
      </c>
      <c r="B18" s="59" t="s">
        <v>100</v>
      </c>
      <c r="C18" s="60" t="s">
        <v>104</v>
      </c>
      <c r="D18" s="60" t="s">
        <v>366</v>
      </c>
      <c r="E18" s="62">
        <v>45506</v>
      </c>
    </row>
    <row r="19" spans="1:8" x14ac:dyDescent="0.2">
      <c r="A19" s="63">
        <v>17.309999999999999</v>
      </c>
      <c r="B19" s="101" t="s">
        <v>101</v>
      </c>
      <c r="C19" s="91" t="s">
        <v>102</v>
      </c>
      <c r="D19" s="91" t="s">
        <v>367</v>
      </c>
      <c r="E19" s="62">
        <v>45525</v>
      </c>
    </row>
    <row r="20" spans="1:8" x14ac:dyDescent="0.2">
      <c r="A20" s="63">
        <v>99</v>
      </c>
      <c r="B20" s="101" t="s">
        <v>100</v>
      </c>
      <c r="C20" s="91" t="s">
        <v>365</v>
      </c>
      <c r="D20" s="91" t="s">
        <v>366</v>
      </c>
      <c r="E20" s="62">
        <v>45537</v>
      </c>
    </row>
    <row r="21" spans="1:8" x14ac:dyDescent="0.2">
      <c r="A21" s="63">
        <v>17.309999999999999</v>
      </c>
      <c r="B21" s="101" t="s">
        <v>368</v>
      </c>
      <c r="C21" s="91" t="s">
        <v>102</v>
      </c>
      <c r="D21" s="91" t="s">
        <v>103</v>
      </c>
      <c r="E21" s="62">
        <v>45556</v>
      </c>
    </row>
    <row r="22" spans="1:8" x14ac:dyDescent="0.2">
      <c r="A22" s="63">
        <v>99</v>
      </c>
      <c r="B22" s="101" t="s">
        <v>100</v>
      </c>
      <c r="C22" s="91" t="s">
        <v>104</v>
      </c>
      <c r="D22" s="91" t="s">
        <v>103</v>
      </c>
      <c r="E22" s="62">
        <v>45572</v>
      </c>
    </row>
    <row r="23" spans="1:8" x14ac:dyDescent="0.2">
      <c r="A23" s="105">
        <v>17.309999999999999</v>
      </c>
      <c r="B23" s="106" t="s">
        <v>101</v>
      </c>
      <c r="C23" s="40" t="s">
        <v>102</v>
      </c>
      <c r="D23" s="40" t="s">
        <v>103</v>
      </c>
      <c r="E23" s="41">
        <v>45586</v>
      </c>
    </row>
    <row r="24" spans="1:8" x14ac:dyDescent="0.2">
      <c r="A24" s="105">
        <v>99</v>
      </c>
      <c r="B24" s="106" t="s">
        <v>100</v>
      </c>
      <c r="C24" s="40" t="s">
        <v>105</v>
      </c>
      <c r="D24" s="40" t="s">
        <v>103</v>
      </c>
      <c r="E24" s="41">
        <v>45598</v>
      </c>
    </row>
    <row r="25" spans="1:8" x14ac:dyDescent="0.2">
      <c r="A25" s="105">
        <v>17.309999999999999</v>
      </c>
      <c r="B25" s="106" t="s">
        <v>101</v>
      </c>
      <c r="C25" s="40" t="s">
        <v>102</v>
      </c>
      <c r="D25" s="40" t="s">
        <v>103</v>
      </c>
      <c r="E25" s="41">
        <v>45617</v>
      </c>
    </row>
    <row r="26" spans="1:8" x14ac:dyDescent="0.2">
      <c r="A26" s="105">
        <v>99</v>
      </c>
      <c r="B26" s="106" t="s">
        <v>100</v>
      </c>
      <c r="C26" s="40" t="s">
        <v>105</v>
      </c>
      <c r="D26" s="40" t="s">
        <v>103</v>
      </c>
      <c r="E26" s="41">
        <v>45628</v>
      </c>
    </row>
    <row r="27" spans="1:8" x14ac:dyDescent="0.2">
      <c r="A27" s="63">
        <v>17.309999999999999</v>
      </c>
      <c r="B27" s="101" t="s">
        <v>101</v>
      </c>
      <c r="C27" s="91" t="s">
        <v>102</v>
      </c>
      <c r="D27" s="91" t="s">
        <v>103</v>
      </c>
      <c r="E27" s="62">
        <v>45647</v>
      </c>
    </row>
    <row r="28" spans="1:8" x14ac:dyDescent="0.2">
      <c r="A28" s="59"/>
      <c r="B28" s="101"/>
      <c r="C28" s="91"/>
      <c r="D28" s="91"/>
      <c r="E28" s="62"/>
    </row>
    <row r="29" spans="1:8" x14ac:dyDescent="0.2">
      <c r="A29" s="59"/>
      <c r="B29" s="101"/>
      <c r="C29" s="91"/>
      <c r="D29" s="91"/>
      <c r="E29" s="62"/>
      <c r="H29" s="162"/>
    </row>
    <row r="30" spans="1:8" x14ac:dyDescent="0.2">
      <c r="A30" s="64">
        <f>SUM(A4+A5+A6+A7+A8+A9+A10+A11+A12+A13+A14+A15+A16+A17+A18+A19+A20+A21+A22+A23+A24+A25+A26+A27)</f>
        <v>1287.7199999999996</v>
      </c>
      <c r="B30" s="65"/>
      <c r="C30" s="65" t="s">
        <v>284</v>
      </c>
      <c r="D30" s="65"/>
      <c r="E30" s="107">
        <v>1275</v>
      </c>
    </row>
    <row r="31" spans="1:8" x14ac:dyDescent="0.2">
      <c r="A31" s="68" t="s">
        <v>285</v>
      </c>
      <c r="B31" s="68"/>
      <c r="C31" s="69">
        <f>SUM(E30-A30)</f>
        <v>-12.719999999999573</v>
      </c>
      <c r="D31" s="69"/>
      <c r="E31" s="108"/>
    </row>
  </sheetData>
  <pageMargins left="0.7" right="0.7" top="0.75" bottom="0.7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C5F7-509E-478C-95E8-9EA31127E5EA}">
  <sheetPr>
    <pageSetUpPr fitToPage="1"/>
  </sheetPr>
  <dimension ref="A1:E34"/>
  <sheetViews>
    <sheetView topLeftCell="A29" zoomScale="87" workbookViewId="0">
      <selection activeCell="H43" sqref="H43"/>
    </sheetView>
  </sheetViews>
  <sheetFormatPr baseColWidth="10" defaultColWidth="8.83203125" defaultRowHeight="15" x14ac:dyDescent="0.2"/>
  <cols>
    <col min="1" max="1" width="19" customWidth="1"/>
    <col min="2" max="2" width="17.5" customWidth="1"/>
    <col min="3" max="3" width="37.5" customWidth="1"/>
    <col min="4" max="4" width="12.5" customWidth="1"/>
    <col min="5" max="5" width="16.5" customWidth="1"/>
  </cols>
  <sheetData>
    <row r="1" spans="1:5" ht="16" x14ac:dyDescent="0.2">
      <c r="A1" s="54" t="s">
        <v>106</v>
      </c>
      <c r="B1" s="54" t="s">
        <v>107</v>
      </c>
      <c r="C1" s="55"/>
      <c r="D1" s="55"/>
      <c r="E1" s="109"/>
    </row>
    <row r="2" spans="1:5" x14ac:dyDescent="0.2">
      <c r="A2" s="110"/>
      <c r="B2" s="110" t="s">
        <v>93</v>
      </c>
      <c r="C2" s="111" t="s">
        <v>98</v>
      </c>
      <c r="D2" s="111" t="s">
        <v>99</v>
      </c>
      <c r="E2" s="111" t="s">
        <v>89</v>
      </c>
    </row>
    <row r="3" spans="1:5" x14ac:dyDescent="0.2">
      <c r="A3" s="168">
        <v>77.3</v>
      </c>
      <c r="B3" s="112" t="s">
        <v>108</v>
      </c>
      <c r="C3" s="112" t="s">
        <v>369</v>
      </c>
      <c r="D3" s="112" t="s">
        <v>366</v>
      </c>
      <c r="E3" s="169">
        <v>45300</v>
      </c>
    </row>
    <row r="4" spans="1:5" ht="96" x14ac:dyDescent="0.2">
      <c r="A4" s="113">
        <v>102.19</v>
      </c>
      <c r="B4" s="113" t="s">
        <v>109</v>
      </c>
      <c r="C4" s="114" t="s">
        <v>370</v>
      </c>
      <c r="D4" s="112" t="s">
        <v>371</v>
      </c>
      <c r="E4" s="169">
        <v>45330</v>
      </c>
    </row>
    <row r="5" spans="1:5" ht="64" x14ac:dyDescent="0.2">
      <c r="A5" s="113">
        <v>85.51</v>
      </c>
      <c r="B5" s="113" t="s">
        <v>108</v>
      </c>
      <c r="C5" s="114" t="s">
        <v>372</v>
      </c>
      <c r="D5" s="112" t="s">
        <v>371</v>
      </c>
      <c r="E5" s="169">
        <v>45330</v>
      </c>
    </row>
    <row r="6" spans="1:5" ht="32" x14ac:dyDescent="0.2">
      <c r="A6" s="113">
        <v>4.9400000000000004</v>
      </c>
      <c r="B6" s="113" t="s">
        <v>108</v>
      </c>
      <c r="C6" s="114" t="s">
        <v>373</v>
      </c>
      <c r="D6" s="112" t="s">
        <v>371</v>
      </c>
      <c r="E6" s="169">
        <v>45335</v>
      </c>
    </row>
    <row r="7" spans="1:5" ht="48" x14ac:dyDescent="0.2">
      <c r="A7" s="113">
        <v>26.45</v>
      </c>
      <c r="B7" s="113" t="s">
        <v>374</v>
      </c>
      <c r="C7" s="114" t="s">
        <v>375</v>
      </c>
      <c r="D7" s="112" t="s">
        <v>364</v>
      </c>
      <c r="E7" s="169">
        <v>45352</v>
      </c>
    </row>
    <row r="8" spans="1:5" ht="48" x14ac:dyDescent="0.2">
      <c r="A8" s="113">
        <v>62.24</v>
      </c>
      <c r="B8" s="113" t="s">
        <v>376</v>
      </c>
      <c r="C8" s="114" t="s">
        <v>377</v>
      </c>
      <c r="D8" s="112" t="s">
        <v>378</v>
      </c>
      <c r="E8" s="169">
        <v>45362</v>
      </c>
    </row>
    <row r="9" spans="1:5" x14ac:dyDescent="0.2">
      <c r="A9" s="113">
        <v>9.41</v>
      </c>
      <c r="B9" s="113" t="s">
        <v>108</v>
      </c>
      <c r="C9" s="112" t="s">
        <v>379</v>
      </c>
      <c r="D9" s="112" t="s">
        <v>364</v>
      </c>
      <c r="E9" s="169">
        <v>45377</v>
      </c>
    </row>
    <row r="10" spans="1:5" ht="16" x14ac:dyDescent="0.2">
      <c r="A10" s="113">
        <v>9.25</v>
      </c>
      <c r="B10" s="113" t="s">
        <v>108</v>
      </c>
      <c r="C10" s="114" t="s">
        <v>380</v>
      </c>
      <c r="D10" s="112" t="s">
        <v>103</v>
      </c>
      <c r="E10" s="169">
        <v>45430</v>
      </c>
    </row>
    <row r="11" spans="1:5" ht="32" x14ac:dyDescent="0.2">
      <c r="A11" s="113">
        <v>103.56</v>
      </c>
      <c r="B11" s="113" t="s">
        <v>109</v>
      </c>
      <c r="C11" s="114" t="s">
        <v>381</v>
      </c>
      <c r="D11" s="112" t="s">
        <v>103</v>
      </c>
      <c r="E11" s="169">
        <v>45436</v>
      </c>
    </row>
    <row r="12" spans="1:5" ht="32" x14ac:dyDescent="0.2">
      <c r="A12" s="113">
        <v>109.71</v>
      </c>
      <c r="B12" s="113" t="s">
        <v>108</v>
      </c>
      <c r="C12" s="114" t="s">
        <v>382</v>
      </c>
      <c r="D12" s="112" t="s">
        <v>383</v>
      </c>
      <c r="E12" s="169">
        <v>45442</v>
      </c>
    </row>
    <row r="13" spans="1:5" ht="48" x14ac:dyDescent="0.2">
      <c r="A13" s="113">
        <v>24.74</v>
      </c>
      <c r="B13" s="113" t="s">
        <v>384</v>
      </c>
      <c r="C13" s="114" t="s">
        <v>385</v>
      </c>
      <c r="D13" s="112" t="s">
        <v>103</v>
      </c>
      <c r="E13" s="169">
        <v>45460</v>
      </c>
    </row>
    <row r="14" spans="1:5" ht="32" x14ac:dyDescent="0.2">
      <c r="A14" s="113">
        <v>38.700000000000003</v>
      </c>
      <c r="B14" s="113" t="s">
        <v>109</v>
      </c>
      <c r="C14" s="114" t="s">
        <v>386</v>
      </c>
      <c r="D14" s="112" t="s">
        <v>366</v>
      </c>
      <c r="E14" s="169">
        <v>45464</v>
      </c>
    </row>
    <row r="15" spans="1:5" x14ac:dyDescent="0.2">
      <c r="A15" s="113">
        <v>39.42</v>
      </c>
      <c r="B15" s="113" t="s">
        <v>387</v>
      </c>
      <c r="C15" s="112" t="s">
        <v>388</v>
      </c>
      <c r="D15" s="112" t="s">
        <v>371</v>
      </c>
      <c r="E15" s="169">
        <v>45467</v>
      </c>
    </row>
    <row r="16" spans="1:5" ht="32" x14ac:dyDescent="0.2">
      <c r="A16" s="113">
        <v>54.1</v>
      </c>
      <c r="B16" s="113" t="s">
        <v>374</v>
      </c>
      <c r="C16" s="114" t="s">
        <v>389</v>
      </c>
      <c r="D16" s="112" t="s">
        <v>390</v>
      </c>
      <c r="E16" s="169">
        <v>45489</v>
      </c>
    </row>
    <row r="17" spans="1:5" ht="32" x14ac:dyDescent="0.2">
      <c r="A17" s="115">
        <v>112.84</v>
      </c>
      <c r="B17" s="115" t="s">
        <v>108</v>
      </c>
      <c r="C17" s="170" t="s">
        <v>391</v>
      </c>
      <c r="D17" s="42" t="s">
        <v>366</v>
      </c>
      <c r="E17" s="43">
        <v>45490</v>
      </c>
    </row>
    <row r="18" spans="1:5" ht="31" customHeight="1" x14ac:dyDescent="0.2">
      <c r="A18" s="113">
        <v>143.05000000000001</v>
      </c>
      <c r="B18" s="113" t="s">
        <v>384</v>
      </c>
      <c r="C18" s="114" t="s">
        <v>392</v>
      </c>
      <c r="D18" s="112" t="s">
        <v>366</v>
      </c>
      <c r="E18" s="169">
        <v>45496</v>
      </c>
    </row>
    <row r="19" spans="1:5" ht="32" x14ac:dyDescent="0.2">
      <c r="A19" s="113">
        <v>44.11</v>
      </c>
      <c r="B19" s="113" t="s">
        <v>384</v>
      </c>
      <c r="C19" s="114" t="s">
        <v>393</v>
      </c>
      <c r="D19" s="112" t="s">
        <v>366</v>
      </c>
      <c r="E19" s="169">
        <v>45500</v>
      </c>
    </row>
    <row r="20" spans="1:5" x14ac:dyDescent="0.2">
      <c r="A20" s="113">
        <v>280.83</v>
      </c>
      <c r="B20" s="113" t="s">
        <v>108</v>
      </c>
      <c r="C20" s="112" t="s">
        <v>394</v>
      </c>
      <c r="D20" s="112" t="s">
        <v>364</v>
      </c>
      <c r="E20" s="169">
        <v>45511</v>
      </c>
    </row>
    <row r="21" spans="1:5" ht="32" x14ac:dyDescent="0.2">
      <c r="A21" s="113">
        <v>163.51</v>
      </c>
      <c r="B21" s="113" t="s">
        <v>108</v>
      </c>
      <c r="C21" s="114" t="s">
        <v>395</v>
      </c>
      <c r="D21" s="112" t="s">
        <v>364</v>
      </c>
      <c r="E21" s="169">
        <v>45511</v>
      </c>
    </row>
    <row r="22" spans="1:5" ht="48" x14ac:dyDescent="0.2">
      <c r="A22" s="113">
        <v>85.64</v>
      </c>
      <c r="B22" s="113" t="s">
        <v>396</v>
      </c>
      <c r="C22" s="114" t="s">
        <v>397</v>
      </c>
      <c r="D22" s="112" t="s">
        <v>103</v>
      </c>
      <c r="E22" s="169">
        <v>45520</v>
      </c>
    </row>
    <row r="23" spans="1:5" ht="48" x14ac:dyDescent="0.2">
      <c r="A23" s="113">
        <v>50.63</v>
      </c>
      <c r="B23" s="113" t="s">
        <v>384</v>
      </c>
      <c r="C23" s="114" t="s">
        <v>398</v>
      </c>
      <c r="D23" s="112" t="s">
        <v>367</v>
      </c>
      <c r="E23" s="169">
        <v>45524</v>
      </c>
    </row>
    <row r="24" spans="1:5" ht="32" x14ac:dyDescent="0.2">
      <c r="A24" s="113">
        <v>49.26</v>
      </c>
      <c r="B24" s="113" t="s">
        <v>108</v>
      </c>
      <c r="C24" s="114" t="s">
        <v>399</v>
      </c>
      <c r="D24" s="112" t="s">
        <v>366</v>
      </c>
      <c r="E24" s="169">
        <v>45524</v>
      </c>
    </row>
    <row r="25" spans="1:5" x14ac:dyDescent="0.2">
      <c r="A25" s="113">
        <v>32.57</v>
      </c>
      <c r="B25" s="113" t="s">
        <v>384</v>
      </c>
      <c r="C25" s="112" t="s">
        <v>400</v>
      </c>
      <c r="D25" s="112" t="s">
        <v>103</v>
      </c>
      <c r="E25" s="169">
        <v>45528</v>
      </c>
    </row>
    <row r="26" spans="1:5" ht="48" x14ac:dyDescent="0.2">
      <c r="A26" s="113">
        <v>95</v>
      </c>
      <c r="B26" s="113" t="s">
        <v>110</v>
      </c>
      <c r="C26" s="114" t="s">
        <v>401</v>
      </c>
      <c r="D26" s="112" t="s">
        <v>103</v>
      </c>
      <c r="E26" s="169">
        <v>45527</v>
      </c>
    </row>
    <row r="27" spans="1:5" x14ac:dyDescent="0.2">
      <c r="A27" s="113">
        <v>18.600000000000001</v>
      </c>
      <c r="B27" s="113" t="s">
        <v>108</v>
      </c>
      <c r="C27" s="112" t="s">
        <v>402</v>
      </c>
      <c r="D27" s="112" t="s">
        <v>378</v>
      </c>
      <c r="E27" s="169">
        <v>45534</v>
      </c>
    </row>
    <row r="28" spans="1:5" ht="32" x14ac:dyDescent="0.2">
      <c r="A28" s="113">
        <v>120.95</v>
      </c>
      <c r="B28" s="113" t="s">
        <v>108</v>
      </c>
      <c r="C28" s="114" t="s">
        <v>403</v>
      </c>
      <c r="D28" s="112" t="s">
        <v>111</v>
      </c>
      <c r="E28" s="169">
        <v>45567</v>
      </c>
    </row>
    <row r="29" spans="1:5" ht="32" x14ac:dyDescent="0.2">
      <c r="A29" s="113">
        <v>9.39</v>
      </c>
      <c r="B29" s="113" t="s">
        <v>108</v>
      </c>
      <c r="C29" s="114" t="s">
        <v>404</v>
      </c>
      <c r="D29" s="112" t="s">
        <v>103</v>
      </c>
      <c r="E29" s="169">
        <v>45566</v>
      </c>
    </row>
    <row r="30" spans="1:5" ht="128" x14ac:dyDescent="0.2">
      <c r="A30" s="113">
        <v>3.25</v>
      </c>
      <c r="B30" s="171" t="s">
        <v>112</v>
      </c>
      <c r="C30" s="114" t="s">
        <v>405</v>
      </c>
      <c r="D30" s="112" t="s">
        <v>103</v>
      </c>
      <c r="E30" s="169">
        <v>45610</v>
      </c>
    </row>
    <row r="31" spans="1:5" ht="128" x14ac:dyDescent="0.2">
      <c r="A31" s="113">
        <v>10.42</v>
      </c>
      <c r="B31" s="171" t="s">
        <v>113</v>
      </c>
      <c r="C31" s="114" t="s">
        <v>406</v>
      </c>
      <c r="D31" s="112" t="s">
        <v>103</v>
      </c>
      <c r="E31" s="169">
        <v>45610</v>
      </c>
    </row>
    <row r="32" spans="1:5" ht="32" x14ac:dyDescent="0.2">
      <c r="A32" s="113">
        <v>17.75</v>
      </c>
      <c r="B32" s="113" t="s">
        <v>114</v>
      </c>
      <c r="C32" s="114" t="s">
        <v>407</v>
      </c>
      <c r="D32" s="112" t="s">
        <v>103</v>
      </c>
      <c r="E32" s="169">
        <v>45657</v>
      </c>
    </row>
    <row r="33" spans="1:5" x14ac:dyDescent="0.2">
      <c r="A33" s="116">
        <f>SUM(A3+A4+A5+A6+A7+A8+A9+A10+A11+A12+A13+A14+A15+A16+A17+A18+A19+A20+A21+A22+A23+A24+A25+A26+A27+A28+A29+A30+A31+A32)</f>
        <v>1985.3200000000002</v>
      </c>
      <c r="B33" s="117"/>
      <c r="C33" s="118" t="s">
        <v>284</v>
      </c>
      <c r="D33" s="118"/>
      <c r="E33" s="119">
        <v>2200</v>
      </c>
    </row>
    <row r="34" spans="1:5" x14ac:dyDescent="0.2">
      <c r="A34" s="68" t="s">
        <v>285</v>
      </c>
      <c r="B34" s="68"/>
      <c r="C34" s="120">
        <f>SUM(E33-A33)</f>
        <v>214.67999999999984</v>
      </c>
      <c r="D34" s="120"/>
    </row>
  </sheetData>
  <pageMargins left="0.7" right="0.7" top="0.75" bottom="0.75" header="0.3" footer="0.3"/>
  <pageSetup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826E-0934-405C-8B9E-2E458930B59E}">
  <dimension ref="A2:D18"/>
  <sheetViews>
    <sheetView workbookViewId="0">
      <selection activeCell="G22" sqref="G22"/>
    </sheetView>
  </sheetViews>
  <sheetFormatPr baseColWidth="10" defaultColWidth="8.83203125" defaultRowHeight="15" x14ac:dyDescent="0.2"/>
  <cols>
    <col min="1" max="1" width="13.5" customWidth="1"/>
    <col min="2" max="2" width="28.5" customWidth="1"/>
    <col min="3" max="3" width="48.1640625" customWidth="1"/>
    <col min="4" max="4" width="17.5" customWidth="1"/>
  </cols>
  <sheetData>
    <row r="2" spans="1:4" ht="16" x14ac:dyDescent="0.2">
      <c r="A2" s="54" t="s">
        <v>115</v>
      </c>
      <c r="B2" s="54" t="s">
        <v>116</v>
      </c>
      <c r="C2" s="55"/>
      <c r="D2" s="56"/>
    </row>
    <row r="3" spans="1:4" x14ac:dyDescent="0.2">
      <c r="A3" s="57"/>
      <c r="B3" s="57" t="s">
        <v>93</v>
      </c>
      <c r="C3" s="58" t="s">
        <v>98</v>
      </c>
      <c r="D3" s="57" t="s">
        <v>89</v>
      </c>
    </row>
    <row r="4" spans="1:4" ht="33" customHeight="1" x14ac:dyDescent="0.2">
      <c r="A4" s="59">
        <v>162</v>
      </c>
      <c r="B4" s="60" t="s">
        <v>117</v>
      </c>
      <c r="C4" s="61" t="s">
        <v>271</v>
      </c>
      <c r="D4" s="62">
        <v>45292</v>
      </c>
    </row>
    <row r="5" spans="1:4" ht="29.25" customHeight="1" x14ac:dyDescent="0.2">
      <c r="A5" s="59">
        <v>162</v>
      </c>
      <c r="B5" s="60" t="s">
        <v>117</v>
      </c>
      <c r="C5" s="61" t="s">
        <v>272</v>
      </c>
      <c r="D5" s="62">
        <v>45323</v>
      </c>
    </row>
    <row r="6" spans="1:4" ht="30.75" customHeight="1" x14ac:dyDescent="0.2">
      <c r="A6" s="59">
        <v>162</v>
      </c>
      <c r="B6" s="60" t="s">
        <v>117</v>
      </c>
      <c r="C6" s="61" t="s">
        <v>273</v>
      </c>
      <c r="D6" s="62">
        <v>45352</v>
      </c>
    </row>
    <row r="7" spans="1:4" x14ac:dyDescent="0.2">
      <c r="A7" s="59">
        <v>3.23</v>
      </c>
      <c r="B7" s="60" t="s">
        <v>117</v>
      </c>
      <c r="C7" s="60" t="s">
        <v>274</v>
      </c>
      <c r="D7" s="62">
        <v>45374</v>
      </c>
    </row>
    <row r="8" spans="1:4" ht="33.75" customHeight="1" x14ac:dyDescent="0.2">
      <c r="A8" s="59">
        <v>172</v>
      </c>
      <c r="B8" s="60" t="s">
        <v>117</v>
      </c>
      <c r="C8" s="61" t="s">
        <v>275</v>
      </c>
      <c r="D8" s="62">
        <v>45384</v>
      </c>
    </row>
    <row r="9" spans="1:4" ht="27" customHeight="1" x14ac:dyDescent="0.2">
      <c r="A9" s="59">
        <v>172</v>
      </c>
      <c r="B9" s="60" t="s">
        <v>117</v>
      </c>
      <c r="C9" s="61" t="s">
        <v>276</v>
      </c>
      <c r="D9" s="62">
        <v>45413</v>
      </c>
    </row>
    <row r="10" spans="1:4" ht="30.75" customHeight="1" x14ac:dyDescent="0.2">
      <c r="A10" s="59">
        <v>172</v>
      </c>
      <c r="B10" s="60" t="s">
        <v>117</v>
      </c>
      <c r="C10" s="61" t="s">
        <v>277</v>
      </c>
      <c r="D10" s="62">
        <v>45444</v>
      </c>
    </row>
    <row r="11" spans="1:4" ht="28.5" customHeight="1" x14ac:dyDescent="0.2">
      <c r="A11" s="59">
        <v>172</v>
      </c>
      <c r="B11" s="60" t="s">
        <v>117</v>
      </c>
      <c r="C11" s="61" t="s">
        <v>278</v>
      </c>
      <c r="D11" s="62">
        <v>45474</v>
      </c>
    </row>
    <row r="12" spans="1:4" ht="44.25" customHeight="1" x14ac:dyDescent="0.2">
      <c r="A12" s="59">
        <v>222</v>
      </c>
      <c r="B12" s="60" t="s">
        <v>117</v>
      </c>
      <c r="C12" s="61" t="s">
        <v>279</v>
      </c>
      <c r="D12" s="62">
        <v>45505</v>
      </c>
    </row>
    <row r="13" spans="1:4" ht="35.25" customHeight="1" x14ac:dyDescent="0.2">
      <c r="A13" s="59">
        <v>117.9</v>
      </c>
      <c r="B13" s="60" t="s">
        <v>117</v>
      </c>
      <c r="C13" s="61" t="s">
        <v>280</v>
      </c>
      <c r="D13" s="62">
        <v>45536</v>
      </c>
    </row>
    <row r="14" spans="1:4" ht="25.5" customHeight="1" x14ac:dyDescent="0.2">
      <c r="A14" s="59">
        <v>133</v>
      </c>
      <c r="B14" s="60" t="s">
        <v>117</v>
      </c>
      <c r="C14" s="61" t="s">
        <v>281</v>
      </c>
      <c r="D14" s="62">
        <v>45566</v>
      </c>
    </row>
    <row r="15" spans="1:4" ht="28.5" customHeight="1" x14ac:dyDescent="0.2">
      <c r="A15" s="59">
        <v>133</v>
      </c>
      <c r="B15" s="60" t="s">
        <v>117</v>
      </c>
      <c r="C15" s="61" t="s">
        <v>282</v>
      </c>
      <c r="D15" s="62">
        <v>45597</v>
      </c>
    </row>
    <row r="16" spans="1:4" ht="39" customHeight="1" x14ac:dyDescent="0.2">
      <c r="A16" s="59">
        <v>133</v>
      </c>
      <c r="B16" s="60" t="s">
        <v>117</v>
      </c>
      <c r="C16" s="61" t="s">
        <v>283</v>
      </c>
      <c r="D16" s="62">
        <v>45627</v>
      </c>
    </row>
    <row r="17" spans="1:4" x14ac:dyDescent="0.2">
      <c r="A17" s="64">
        <f>SUM(A4+A5+A6+A7+A8+A9+A10+A11+A12+A13+A14+A15+A16)</f>
        <v>1916.13</v>
      </c>
      <c r="B17" s="65"/>
      <c r="C17" s="66" t="s">
        <v>284</v>
      </c>
      <c r="D17" s="67">
        <v>2137.23</v>
      </c>
    </row>
    <row r="18" spans="1:4" x14ac:dyDescent="0.2">
      <c r="A18" s="68" t="s">
        <v>285</v>
      </c>
      <c r="B18" s="68"/>
      <c r="C18" s="69">
        <f>SUM(D17-A17)</f>
        <v>221.09999999999991</v>
      </c>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F1741-252D-41F6-9370-BC6037DBA923}">
  <dimension ref="A1:D8"/>
  <sheetViews>
    <sheetView workbookViewId="0">
      <selection activeCell="D14" sqref="D14"/>
    </sheetView>
  </sheetViews>
  <sheetFormatPr baseColWidth="10" defaultColWidth="8.83203125" defaultRowHeight="15" x14ac:dyDescent="0.2"/>
  <cols>
    <col min="1" max="1" width="13.5" customWidth="1"/>
    <col min="2" max="2" width="16.5" customWidth="1"/>
    <col min="3" max="3" width="34.6640625" customWidth="1"/>
  </cols>
  <sheetData>
    <row r="1" spans="1:4" x14ac:dyDescent="0.2">
      <c r="A1" s="70" t="s">
        <v>575</v>
      </c>
      <c r="B1" s="70" t="s">
        <v>576</v>
      </c>
      <c r="C1" s="71"/>
      <c r="D1" s="72"/>
    </row>
    <row r="2" spans="1:4" x14ac:dyDescent="0.2">
      <c r="A2" s="70"/>
      <c r="B2" s="70" t="s">
        <v>93</v>
      </c>
      <c r="C2" s="71" t="s">
        <v>98</v>
      </c>
      <c r="D2" s="73" t="s">
        <v>89</v>
      </c>
    </row>
    <row r="3" spans="1:4" ht="44.25" customHeight="1" x14ac:dyDescent="0.2">
      <c r="A3" s="63">
        <v>2174.54</v>
      </c>
      <c r="B3" s="59" t="s">
        <v>577</v>
      </c>
      <c r="C3" s="132" t="s">
        <v>578</v>
      </c>
      <c r="D3" s="62">
        <v>45327</v>
      </c>
    </row>
    <row r="4" spans="1:4" x14ac:dyDescent="0.2">
      <c r="A4" s="59"/>
      <c r="B4" s="59"/>
      <c r="C4" s="74"/>
      <c r="D4" s="62"/>
    </row>
    <row r="5" spans="1:4" x14ac:dyDescent="0.2">
      <c r="A5" s="59"/>
      <c r="B5" s="59"/>
      <c r="C5" s="74"/>
      <c r="D5" s="62"/>
    </row>
    <row r="6" spans="1:4" x14ac:dyDescent="0.2">
      <c r="A6" s="125"/>
      <c r="B6" s="125"/>
      <c r="C6" s="146"/>
      <c r="D6" s="93"/>
    </row>
    <row r="7" spans="1:4" x14ac:dyDescent="0.2">
      <c r="A7" s="64">
        <f>SUM(A3:A6)</f>
        <v>2174.54</v>
      </c>
      <c r="B7" s="65"/>
      <c r="C7" s="66" t="s">
        <v>284</v>
      </c>
      <c r="D7" s="76">
        <v>2000</v>
      </c>
    </row>
    <row r="8" spans="1:4" x14ac:dyDescent="0.2">
      <c r="A8" s="68" t="s">
        <v>285</v>
      </c>
      <c r="B8" s="68"/>
      <c r="C8" s="69">
        <f>SUM(D7-A7)</f>
        <v>-174.53999999999996</v>
      </c>
      <c r="D8" s="82"/>
    </row>
  </sheetData>
  <pageMargins left="0.7" right="0.7" top="0.75" bottom="0.75" header="0.3" footer="0.3"/>
  <pageSetup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227FE-3713-46D9-910F-371046263884}">
  <dimension ref="A1:D6"/>
  <sheetViews>
    <sheetView workbookViewId="0">
      <selection activeCell="A3" sqref="A3:XFD3"/>
    </sheetView>
  </sheetViews>
  <sheetFormatPr baseColWidth="10" defaultColWidth="8.83203125" defaultRowHeight="15" x14ac:dyDescent="0.2"/>
  <cols>
    <col min="1" max="1" width="15.5" customWidth="1"/>
    <col min="3" max="3" width="39.5" customWidth="1"/>
    <col min="4" max="4" width="12.6640625" customWidth="1"/>
  </cols>
  <sheetData>
    <row r="1" spans="1:4" x14ac:dyDescent="0.2">
      <c r="A1" s="57" t="s">
        <v>579</v>
      </c>
      <c r="B1" s="57" t="s">
        <v>580</v>
      </c>
      <c r="C1" s="57"/>
      <c r="D1" s="121"/>
    </row>
    <row r="2" spans="1:4" x14ac:dyDescent="0.2">
      <c r="A2" s="57"/>
      <c r="B2" s="57" t="s">
        <v>93</v>
      </c>
      <c r="C2" s="57" t="s">
        <v>98</v>
      </c>
      <c r="D2" s="57" t="s">
        <v>89</v>
      </c>
    </row>
    <row r="3" spans="1:4" ht="16" x14ac:dyDescent="0.2">
      <c r="A3" s="59">
        <v>3000</v>
      </c>
      <c r="B3" s="59" t="s">
        <v>581</v>
      </c>
      <c r="C3" s="61" t="s">
        <v>582</v>
      </c>
      <c r="D3" s="62">
        <v>45405</v>
      </c>
    </row>
    <row r="4" spans="1:4" x14ac:dyDescent="0.2">
      <c r="A4" s="59"/>
      <c r="B4" s="59"/>
      <c r="C4" s="60"/>
      <c r="D4" s="74"/>
    </row>
    <row r="5" spans="1:4" x14ac:dyDescent="0.2">
      <c r="A5" s="122">
        <f>SUM(A3:A4)</f>
        <v>3000</v>
      </c>
      <c r="B5" s="122"/>
      <c r="C5" s="123" t="s">
        <v>284</v>
      </c>
      <c r="D5" s="124">
        <v>3000</v>
      </c>
    </row>
    <row r="6" spans="1:4" x14ac:dyDescent="0.2">
      <c r="A6" s="145" t="s">
        <v>285</v>
      </c>
      <c r="B6" s="145"/>
      <c r="C6" s="144">
        <f>SUM(D5-A5)</f>
        <v>0</v>
      </c>
    </row>
  </sheetData>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HMC You Are Not Alone Budget</vt:lpstr>
      <vt:lpstr>Emp Salaries</vt:lpstr>
      <vt:lpstr>Emp Sal Payroll Taxes</vt:lpstr>
      <vt:lpstr>Emp Sal Medical Ins</vt:lpstr>
      <vt:lpstr>Op Equip Software</vt:lpstr>
      <vt:lpstr>Op Equip Supplies</vt:lpstr>
      <vt:lpstr>Op Equip Storage</vt:lpstr>
      <vt:lpstr>Corporate Ins</vt:lpstr>
      <vt:lpstr>Staff LCS Training</vt:lpstr>
      <vt:lpstr>Printing and Shipping</vt:lpstr>
      <vt:lpstr>IT Website</vt:lpstr>
      <vt:lpstr>IT Web Support</vt:lpstr>
      <vt:lpstr>Graphic Design</vt:lpstr>
      <vt:lpstr>Consulting Services</vt:lpstr>
      <vt:lpstr>AccountingCPA</vt:lpstr>
      <vt:lpstr>Grief Course</vt:lpstr>
      <vt:lpstr>Grief Management Conf</vt:lpstr>
      <vt:lpstr>Childrens Therapy</vt:lpstr>
      <vt:lpstr>BTG</vt:lpstr>
      <vt:lpstr>Program Advertising</vt:lpstr>
      <vt:lpstr>Videography</vt:lpstr>
      <vt:lpstr>Travel</vt:lpstr>
      <vt:lpstr>'HMC You Are Not Alone Budget'!Print_Area</vt:lpstr>
      <vt:lpstr>'HMC You Are Not Alone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Debra Thomen</dc:creator>
  <cp:keywords/>
  <dc:description/>
  <cp:lastModifiedBy>Joy Spence</cp:lastModifiedBy>
  <cp:revision/>
  <cp:lastPrinted>2025-02-06T18:29:21Z</cp:lastPrinted>
  <dcterms:created xsi:type="dcterms:W3CDTF">2022-11-15T03:00:02Z</dcterms:created>
  <dcterms:modified xsi:type="dcterms:W3CDTF">2025-02-27T20:41:22Z</dcterms:modified>
  <cp:category/>
  <cp:contentStatus/>
</cp:coreProperties>
</file>